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imple Budget P&amp;L Format" sheetId="1" r:id="rId5"/>
    <sheet state="visible" name="Simple Budget Classes Format" sheetId="2" r:id="rId6"/>
    <sheet state="visible" name="FY27 Consolidated View" sheetId="3" r:id="rId7"/>
    <sheet state="visible" name="1_General Administration" sheetId="4" r:id="rId8"/>
    <sheet state="visible" name="2_Programs (Educational and Enr" sheetId="5" r:id="rId9"/>
    <sheet state="visible" name="2b_Grant Program" sheetId="6" r:id="rId10"/>
    <sheet state="visible" name="3_Events (Community and Cultura" sheetId="7" r:id="rId11"/>
    <sheet state="visible" name="4_Parental Involvement" sheetId="8" r:id="rId12"/>
    <sheet state="visible" name="5_Other Fundraising Events" sheetId="9" r:id="rId13"/>
    <sheet state="visible" name="5b_Bobcat Bolt" sheetId="10" r:id="rId14"/>
    <sheet state="visible" name="5c_Fun Fair" sheetId="11" r:id="rId15"/>
    <sheet state="visible" name="5d_Plant Sale" sheetId="12" r:id="rId16"/>
    <sheet state="visible" name="Capital Budget Items" sheetId="13" r:id="rId17"/>
  </sheets>
  <definedNames/>
  <calcPr/>
</workbook>
</file>

<file path=xl/sharedStrings.xml><?xml version="1.0" encoding="utf-8"?>
<sst xmlns="http://schemas.openxmlformats.org/spreadsheetml/2006/main" count="431" uniqueCount="177">
  <si>
    <t>FY27 Consolidated View</t>
  </si>
  <si>
    <t>FY27 Simple Budget</t>
  </si>
  <si>
    <t/>
  </si>
  <si>
    <t>1_General Administration</t>
  </si>
  <si>
    <t>FY27 Budget</t>
  </si>
  <si>
    <t>2_Programs (Educational and Enrichment)</t>
  </si>
  <si>
    <t>2b_Grant Program</t>
  </si>
  <si>
    <t>FY27 Budget - General Administration</t>
  </si>
  <si>
    <t>Income</t>
  </si>
  <si>
    <t>Total Contributions</t>
  </si>
  <si>
    <t>3_Events (Community and Cultural)</t>
  </si>
  <si>
    <t>4_Parental Involvement</t>
  </si>
  <si>
    <t>5_Other Fundraising Events</t>
  </si>
  <si>
    <t>5b_Bobcat Bolt</t>
  </si>
  <si>
    <t>5c_Fun Fair</t>
  </si>
  <si>
    <t>5d_Plant Sale</t>
  </si>
  <si>
    <t>Total</t>
  </si>
  <si>
    <t>Contributions</t>
  </si>
  <si>
    <t xml:space="preserve">   Right at School Profit Sharing</t>
  </si>
  <si>
    <t>Total Event Revenue</t>
  </si>
  <si>
    <t>Grants (Angel Funds)</t>
  </si>
  <si>
    <t xml:space="preserve">   School Tool Box Profit Sharing</t>
  </si>
  <si>
    <t>Interest Earned</t>
  </si>
  <si>
    <t>Total Sales of Product Income</t>
  </si>
  <si>
    <t xml:space="preserve">   ByDiscovery Profit Sharing</t>
  </si>
  <si>
    <t xml:space="preserve">   1st Place Spirit Profit Sharing (Beye-wear)</t>
  </si>
  <si>
    <t>Unrelated Business Income (Directory Ads)</t>
  </si>
  <si>
    <t>Total for Income</t>
  </si>
  <si>
    <t xml:space="preserve">   One Earth Film Festival Grant</t>
  </si>
  <si>
    <t xml:space="preserve">   Other Profit Sharing (Mabels Labels, BoxTops, etc)</t>
  </si>
  <si>
    <t>Expenses</t>
  </si>
  <si>
    <t xml:space="preserve">Total Educational Materials </t>
  </si>
  <si>
    <t>Total Food and Beverages</t>
  </si>
  <si>
    <t>Total Information Technology</t>
  </si>
  <si>
    <t>Insurance</t>
  </si>
  <si>
    <t>Total Materials and Supplies</t>
  </si>
  <si>
    <t>Total Occupancy/Rent</t>
  </si>
  <si>
    <t>Total Office/General Administrative Expense</t>
  </si>
  <si>
    <t>Total Printing, Publication, Postage</t>
  </si>
  <si>
    <t>FY27 Simple Budget by Class</t>
  </si>
  <si>
    <t>Total Professional Fees &amp; Independent</t>
  </si>
  <si>
    <t>Total Uncategorized</t>
  </si>
  <si>
    <t>Community Partnerships</t>
  </si>
  <si>
    <t>Total for Expenses</t>
  </si>
  <si>
    <t>Net Operating Income</t>
  </si>
  <si>
    <t>Fundraising Events</t>
  </si>
  <si>
    <t>Food and Beverages</t>
  </si>
  <si>
    <t xml:space="preserve">   My Meal Time Account Balance Forgiveness</t>
  </si>
  <si>
    <t>Information Technology</t>
  </si>
  <si>
    <t xml:space="preserve">   Konstella Subscription</t>
  </si>
  <si>
    <t xml:space="preserve">   Sqaurespace Subscription (previously Hostgator + Weebly)</t>
  </si>
  <si>
    <t xml:space="preserve">   Byline Bank Account Maintenance Fee</t>
  </si>
  <si>
    <t xml:space="preserve">   Quick Books / Intuit Subscription</t>
  </si>
  <si>
    <t>General Administration</t>
  </si>
  <si>
    <t>Programs (Educational Enrichment)</t>
  </si>
  <si>
    <t>Occupancy/Rent</t>
  </si>
  <si>
    <t xml:space="preserve">   Custodial Fees for General Meeting</t>
  </si>
  <si>
    <t>Grants</t>
  </si>
  <si>
    <t>Community and Cultural Events</t>
  </si>
  <si>
    <t>Office/General Administrative Expense</t>
  </si>
  <si>
    <t xml:space="preserve">   Tax Filings</t>
  </si>
  <si>
    <t>Parental Involvement</t>
  </si>
  <si>
    <t>Printing, Publication, Postage</t>
  </si>
  <si>
    <t xml:space="preserve">   Direcory Printing</t>
  </si>
  <si>
    <t xml:space="preserve">   PTO Newsletter Printing (x5)</t>
  </si>
  <si>
    <t xml:space="preserve">   Yearbook Printing</t>
  </si>
  <si>
    <t>Professional Fees &amp; Independent</t>
  </si>
  <si>
    <t xml:space="preserve">    Accounant Payment</t>
  </si>
  <si>
    <t>Uncategorized</t>
  </si>
  <si>
    <t xml:space="preserve">   Principal Discretionay Funds</t>
  </si>
  <si>
    <t>FY27 Budget - Programs (Educational and Enrichment)</t>
  </si>
  <si>
    <t>FY27 Budget - Grant Program</t>
  </si>
  <si>
    <t xml:space="preserve">   Anderson's Books Book Fair Profit Sharing</t>
  </si>
  <si>
    <t>Educational Materials</t>
  </si>
  <si>
    <t xml:space="preserve">   Birthday Books Order w/ Scholastic </t>
  </si>
  <si>
    <t xml:space="preserve">   Book Fair Vouchers</t>
  </si>
  <si>
    <t xml:space="preserve">   Sigunick Scholastic Order</t>
  </si>
  <si>
    <t xml:space="preserve">   Grants Program for Staff</t>
  </si>
  <si>
    <t xml:space="preserve">   Time for Kids Order (K-1)</t>
  </si>
  <si>
    <t xml:space="preserve">   Time for Kids Order (2nd Grade)</t>
  </si>
  <si>
    <t xml:space="preserve">   One-Book-One-District Books</t>
  </si>
  <si>
    <t>Materials and Supplies</t>
  </si>
  <si>
    <t xml:space="preserve">   Staff Wellness Program Prizes</t>
  </si>
  <si>
    <t xml:space="preserve">   Spelling Bee Materials and Prizes</t>
  </si>
  <si>
    <t xml:space="preserve">   First Grade Garden</t>
  </si>
  <si>
    <t xml:space="preserve">   Student Green Team + Lunchroom Waste Sorting</t>
  </si>
  <si>
    <t xml:space="preserve">   Food Pantry Maintenance</t>
  </si>
  <si>
    <t xml:space="preserve">   Academic Enrchment Nights (x2)</t>
  </si>
  <si>
    <t xml:space="preserve">   Schoolwide Assemblies (x2)</t>
  </si>
  <si>
    <t xml:space="preserve">   Earth Month Assembly</t>
  </si>
  <si>
    <t xml:space="preserve">   Hubbard Street Dance</t>
  </si>
  <si>
    <t xml:space="preserve">   Opera For the Young</t>
  </si>
  <si>
    <t>FY27 Budget - Events (Community and Cultural)</t>
  </si>
  <si>
    <t>Event Revenue</t>
  </si>
  <si>
    <t xml:space="preserve">   Back-to-School Picnic Raffle</t>
  </si>
  <si>
    <t xml:space="preserve">   Various Event Concessions and Cash Box Revenue</t>
  </si>
  <si>
    <t xml:space="preserve">   Hatch-Whittier-Beye Family Skate Night</t>
  </si>
  <si>
    <t xml:space="preserve">   End of Year Picnic Raffle</t>
  </si>
  <si>
    <t xml:space="preserve">   Concessions for various events</t>
  </si>
  <si>
    <t xml:space="preserve">   Great Apple Crunch</t>
  </si>
  <si>
    <t xml:space="preserve">  Turkey Trot drinks</t>
  </si>
  <si>
    <t xml:space="preserve">   Dia de Los Muertos Food</t>
  </si>
  <si>
    <t xml:space="preserve">   Black History Month Food</t>
  </si>
  <si>
    <t xml:space="preserve">   Lunar New Year Food</t>
  </si>
  <si>
    <t xml:space="preserve">   Olympic Day Food</t>
  </si>
  <si>
    <t xml:space="preserve">   PTO Backyard Social / Recruitment Event / Volunteer Appreciation</t>
  </si>
  <si>
    <t xml:space="preserve">   Back-to-School Picnic</t>
  </si>
  <si>
    <t xml:space="preserve">   Dia de Los Muertos Supplies</t>
  </si>
  <si>
    <t xml:space="preserve">   Black History Month Suppiles</t>
  </si>
  <si>
    <t xml:space="preserve">   Lunar New Year Supplie</t>
  </si>
  <si>
    <t xml:space="preserve">   End of Year Picnic Supplies</t>
  </si>
  <si>
    <t xml:space="preserve">   Olympic Day Supplies</t>
  </si>
  <si>
    <t xml:space="preserve">   Dia de Los Muertos Facility Fee</t>
  </si>
  <si>
    <t xml:space="preserve">   Black History Month Facility Fee</t>
  </si>
  <si>
    <t xml:space="preserve">   Lunar New Year Facility Fee</t>
  </si>
  <si>
    <t xml:space="preserve">   Banners</t>
  </si>
  <si>
    <t xml:space="preserve">   Back-to-School Picnic (Balloon/Entertainment)</t>
  </si>
  <si>
    <t xml:space="preserve">   End-of-Year Picnic (Balloon/Entertainment/FacePainting)</t>
  </si>
  <si>
    <t>FY27 Budget - Parental Involvement</t>
  </si>
  <si>
    <t xml:space="preserve">   Parent's Night Out Ticket Sales</t>
  </si>
  <si>
    <t xml:space="preserve">   Kindergarten Playdate popscicles</t>
  </si>
  <si>
    <t xml:space="preserve">   Parent Teacher Conferences Meals (x2)</t>
  </si>
  <si>
    <t xml:space="preserve">   Parents Night Out Food</t>
  </si>
  <si>
    <t xml:space="preserve">   Teacher Appreciation Week Food</t>
  </si>
  <si>
    <t xml:space="preserve">   5th Grade Graduation</t>
  </si>
  <si>
    <t xml:space="preserve">   Card My Yard and Imprint Yard Signs</t>
  </si>
  <si>
    <t xml:space="preserve">   Kindergarten Blast Off (key-chains)</t>
  </si>
  <si>
    <t xml:space="preserve">   5th Grade Memory Shirt Off-set</t>
  </si>
  <si>
    <t xml:space="preserve">   Yard Signs for 5th grade and for Kindergarten</t>
  </si>
  <si>
    <t xml:space="preserve">   Parents Night Out Venue Fee</t>
  </si>
  <si>
    <t xml:space="preserve">   Parents Night Out Childcare</t>
  </si>
  <si>
    <t xml:space="preserve">   Curriculum Night Childcare</t>
  </si>
  <si>
    <t xml:space="preserve">   Student/Family assistance</t>
  </si>
  <si>
    <t xml:space="preserve">   Ms. Bauman Air Purifier</t>
  </si>
  <si>
    <t xml:space="preserve">   Food Aid to Needy Beye Families</t>
  </si>
  <si>
    <t xml:space="preserve">   Angel Funds used for eyeglasses</t>
  </si>
  <si>
    <t xml:space="preserve">   Contingency</t>
  </si>
  <si>
    <t>FY27 Budget - Other Fundraising Events</t>
  </si>
  <si>
    <t xml:space="preserve">   Unrestricted General Donations</t>
  </si>
  <si>
    <t>FY27 Budget - Bobcat Bolt</t>
  </si>
  <si>
    <t xml:space="preserve">   Dine-Outs (x4)</t>
  </si>
  <si>
    <t xml:space="preserve">   Other Donations</t>
  </si>
  <si>
    <t xml:space="preserve">   Mahjong Fundraiser</t>
  </si>
  <si>
    <t xml:space="preserve">   Bobcat Bolt Donations</t>
  </si>
  <si>
    <t xml:space="preserve">   Pancake Breakfast</t>
  </si>
  <si>
    <t xml:space="preserve">   5th Grade Fundraiser</t>
  </si>
  <si>
    <t>Sales of Product Income</t>
  </si>
  <si>
    <t xml:space="preserve">   Beye-a-Brick</t>
  </si>
  <si>
    <t xml:space="preserve">   Vintage Beye-wear</t>
  </si>
  <si>
    <t xml:space="preserve">   Pancake Breakfast Food Supplies</t>
  </si>
  <si>
    <t xml:space="preserve">   Bobcat Bolt Supplies</t>
  </si>
  <si>
    <t xml:space="preserve">   Beye-a-Brick Materials</t>
  </si>
  <si>
    <t xml:space="preserve">   Bobcat Bolt Flyer</t>
  </si>
  <si>
    <t xml:space="preserve">   Facility Fee for Pancake Breakfast</t>
  </si>
  <si>
    <t xml:space="preserve">   Magnets for End of Year Campaign Gift</t>
  </si>
  <si>
    <t>Proffesional Fees &amp; Independent</t>
  </si>
  <si>
    <t xml:space="preserve">    Beye-a-Brick Installation</t>
  </si>
  <si>
    <t>FY27 Budget - Fun Fair</t>
  </si>
  <si>
    <t xml:space="preserve">   Fun Fair Revenue (sponsorships, tickets, auction, raffle)</t>
  </si>
  <si>
    <t xml:space="preserve">   Fun Fair Food </t>
  </si>
  <si>
    <t xml:space="preserve">   Fun Fair Supplies</t>
  </si>
  <si>
    <t xml:space="preserve">   Facility Fee for Fun Fair</t>
  </si>
  <si>
    <t xml:space="preserve">   Fun Fair Flyer and Raffle Vouchers Printing</t>
  </si>
  <si>
    <t>FY27 Budget - Plant Sale</t>
  </si>
  <si>
    <t xml:space="preserve">   Plant Sale</t>
  </si>
  <si>
    <t xml:space="preserve">   Plant Sale Plants</t>
  </si>
  <si>
    <t xml:space="preserve">   Plant Sale Flyer</t>
  </si>
  <si>
    <t>FY27 Capital Budget</t>
  </si>
  <si>
    <t>Item</t>
  </si>
  <si>
    <t>Cost</t>
  </si>
  <si>
    <t>Performing Arts Sound System</t>
  </si>
  <si>
    <t>Music stands and stand rack for cellos</t>
  </si>
  <si>
    <t>Theater Backdrop/Scrim and Projector</t>
  </si>
  <si>
    <t>Buddy Bench</t>
  </si>
  <si>
    <t xml:space="preserve">PA Outdoor Speaker and Accessories
</t>
  </si>
  <si>
    <t>Trees (x4) for front of school</t>
  </si>
  <si>
    <t>Pop-up tent(s) for various events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</si>
</sst>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"/>
    <numFmt numFmtId="165" formatCode="#,##0.000"/>
  </numFmts>
  <fonts count="15">
    <font>
      <sz val="10.0"/>
      <color rgb="FF000000"/>
      <name val="Arial"/>
      <scheme val="minor"/>
    </font>
    <font>
      <sz val="12.0"/>
      <color theme="1"/>
      <name val="Calibri"/>
    </font>
    <font>
      <b/>
      <sz val="9.0"/>
      <color theme="1"/>
      <name val="Arial"/>
    </font>
    <font>
      <b/>
      <sz val="8.0"/>
      <color theme="1"/>
      <name val="Arial"/>
    </font>
    <font>
      <color theme="1"/>
      <name val="Arial"/>
      <scheme val="minor"/>
    </font>
    <font>
      <sz val="8.0"/>
      <color theme="1"/>
      <name val="Arial"/>
    </font>
    <font>
      <b/>
      <color theme="1"/>
      <name val="Arial"/>
      <scheme val="minor"/>
    </font>
    <font>
      <b/>
      <sz val="12.0"/>
      <color theme="1"/>
      <name val="Arial"/>
    </font>
    <font>
      <sz val="12.0"/>
      <color theme="1"/>
      <name val="Arial"/>
      <scheme val="minor"/>
    </font>
    <font>
      <sz val="12.0"/>
      <color theme="1"/>
      <name val="Arial"/>
    </font>
    <font>
      <u/>
      <sz val="12.0"/>
      <color theme="1"/>
      <name val="Arial"/>
    </font>
    <font>
      <u/>
      <sz val="12.0"/>
      <color theme="1"/>
      <name val="Arial"/>
      <scheme val="minor"/>
    </font>
    <font>
      <b/>
      <sz val="12.0"/>
      <color theme="1"/>
      <name val="Arial"/>
      <scheme val="minor"/>
    </font>
    <font>
      <b/>
      <u/>
      <sz val="12.0"/>
      <color theme="1"/>
      <name val="Arial"/>
    </font>
    <font>
      <b/>
      <u/>
      <sz val="12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2" numFmtId="0" xfId="0" applyAlignment="1" applyBorder="1" applyFont="1">
      <alignment horizontal="center" shrinkToFit="0" vertical="bottom" wrapText="1"/>
    </xf>
    <xf borderId="1" fillId="0" fontId="2" numFmtId="0" xfId="0" applyAlignment="1" applyBorder="1" applyFont="1">
      <alignment horizontal="center" readingOrder="0" shrinkToFit="0" vertical="bottom" wrapText="1"/>
    </xf>
    <xf borderId="0" fillId="0" fontId="3" numFmtId="0" xfId="0" applyAlignment="1" applyFont="1">
      <alignment shrinkToFit="0" vertical="bottom" wrapText="1"/>
    </xf>
    <xf borderId="0" fillId="0" fontId="4" numFmtId="4" xfId="0" applyFont="1" applyNumberFormat="1"/>
    <xf borderId="0" fillId="0" fontId="5" numFmtId="0" xfId="0" applyAlignment="1" applyFont="1">
      <alignment shrinkToFit="0" vertical="bottom" wrapText="1"/>
    </xf>
    <xf borderId="0" fillId="0" fontId="1" numFmtId="4" xfId="0" applyAlignment="1" applyFont="1" applyNumberFormat="1">
      <alignment vertical="bottom"/>
    </xf>
    <xf borderId="0" fillId="0" fontId="5" numFmtId="49" xfId="0" applyAlignment="1" applyFont="1" applyNumberFormat="1">
      <alignment shrinkToFit="0" vertical="bottom" wrapText="1"/>
    </xf>
    <xf borderId="0" fillId="0" fontId="5" numFmtId="4" xfId="0" applyAlignment="1" applyFont="1" applyNumberFormat="1">
      <alignment horizontal="right" shrinkToFit="0" vertical="bottom" wrapText="1"/>
    </xf>
    <xf borderId="0" fillId="0" fontId="4" numFmtId="3" xfId="0" applyFont="1" applyNumberFormat="1"/>
    <xf borderId="0" fillId="0" fontId="5" numFmtId="4" xfId="0" applyAlignment="1" applyFont="1" applyNumberFormat="1">
      <alignment horizontal="right" readingOrder="0" shrinkToFit="0" vertical="bottom" wrapText="1"/>
    </xf>
    <xf borderId="0" fillId="0" fontId="6" numFmtId="3" xfId="0" applyFont="1" applyNumberFormat="1"/>
    <xf borderId="0" fillId="0" fontId="6" numFmtId="0" xfId="0" applyFont="1"/>
    <xf borderId="0" fillId="0" fontId="3" numFmtId="4" xfId="0" applyAlignment="1" applyFont="1" applyNumberFormat="1">
      <alignment horizontal="right" shrinkToFit="0" vertical="bottom" wrapText="1"/>
    </xf>
    <xf borderId="0" fillId="0" fontId="3" numFmtId="4" xfId="0" applyAlignment="1" applyFont="1" applyNumberFormat="1">
      <alignment horizontal="right" readingOrder="0" shrinkToFit="0" vertical="bottom" wrapText="1"/>
    </xf>
    <xf borderId="1" fillId="0" fontId="7" numFmtId="0" xfId="0" applyAlignment="1" applyBorder="1" applyFont="1">
      <alignment horizontal="center" readingOrder="0" shrinkToFit="0" vertical="bottom" wrapText="1"/>
    </xf>
    <xf borderId="0" fillId="0" fontId="5" numFmtId="0" xfId="0" applyAlignment="1" applyFont="1">
      <alignment readingOrder="0" shrinkToFit="0" vertical="bottom" wrapText="1"/>
    </xf>
    <xf borderId="0" fillId="0" fontId="7" numFmtId="0" xfId="0" applyAlignment="1" applyFont="1">
      <alignment shrinkToFit="0" vertical="bottom" wrapText="1"/>
    </xf>
    <xf borderId="0" fillId="0" fontId="8" numFmtId="4" xfId="0" applyFont="1" applyNumberFormat="1"/>
    <xf borderId="0" fillId="0" fontId="9" numFmtId="0" xfId="0" applyAlignment="1" applyFont="1">
      <alignment readingOrder="0" shrinkToFit="0" vertical="bottom" wrapText="1"/>
    </xf>
    <xf borderId="2" fillId="0" fontId="3" numFmtId="4" xfId="0" applyAlignment="1" applyBorder="1" applyFont="1" applyNumberFormat="1">
      <alignment horizontal="right" shrinkToFit="0" vertical="bottom" wrapText="1"/>
    </xf>
    <xf borderId="0" fillId="0" fontId="8" numFmtId="164" xfId="0" applyFont="1" applyNumberFormat="1"/>
    <xf borderId="0" fillId="0" fontId="10" numFmtId="0" xfId="0" applyAlignment="1" applyFont="1">
      <alignment readingOrder="0" shrinkToFit="0" vertical="bottom" wrapText="1"/>
    </xf>
    <xf borderId="0" fillId="0" fontId="11" numFmtId="164" xfId="0" applyFont="1" applyNumberFormat="1"/>
    <xf borderId="0" fillId="2" fontId="5" numFmtId="4" xfId="0" applyAlignment="1" applyFill="1" applyFont="1" applyNumberFormat="1">
      <alignment horizontal="right" readingOrder="0" shrinkToFit="0" vertical="bottom" wrapText="1"/>
    </xf>
    <xf borderId="0" fillId="3" fontId="5" numFmtId="4" xfId="0" applyAlignment="1" applyFill="1" applyFont="1" applyNumberFormat="1">
      <alignment horizontal="right" readingOrder="0" shrinkToFit="0" vertical="bottom" wrapText="1"/>
    </xf>
    <xf borderId="0" fillId="0" fontId="12" numFmtId="164" xfId="0" applyFont="1" applyNumberFormat="1"/>
    <xf borderId="0" fillId="0" fontId="8" numFmtId="0" xfId="0" applyFont="1"/>
    <xf borderId="0" fillId="0" fontId="13" numFmtId="0" xfId="0" applyAlignment="1" applyFont="1">
      <alignment shrinkToFit="0" vertical="bottom" wrapText="1"/>
    </xf>
    <xf borderId="0" fillId="0" fontId="14" numFmtId="164" xfId="0" applyFont="1" applyNumberFormat="1"/>
    <xf borderId="0" fillId="0" fontId="1" numFmtId="0" xfId="0" applyAlignment="1" applyFont="1">
      <alignment readingOrder="0" vertical="bottom"/>
    </xf>
    <xf borderId="0" fillId="0" fontId="3" numFmtId="165" xfId="0" applyAlignment="1" applyFont="1" applyNumberFormat="1">
      <alignment horizontal="right" shrinkToFit="0" vertical="bottom" wrapText="1"/>
    </xf>
    <xf borderId="0" fillId="0" fontId="6" numFmtId="0" xfId="0" applyAlignment="1" applyFont="1">
      <alignment readingOrder="0"/>
    </xf>
    <xf borderId="0" fillId="0" fontId="2" numFmtId="0" xfId="0" applyAlignment="1" applyFont="1">
      <alignment horizontal="left" readingOrder="0" shrinkToFit="0" vertical="bottom" wrapText="1"/>
    </xf>
    <xf borderId="1" fillId="0" fontId="2" numFmtId="0" xfId="0" applyAlignment="1" applyBorder="1" applyFont="1">
      <alignment horizontal="left" readingOrder="0" shrinkToFit="0" vertical="bottom" wrapText="1"/>
    </xf>
    <xf borderId="0" fillId="0" fontId="4" numFmtId="0" xfId="0" applyAlignment="1" applyFont="1">
      <alignment readingOrder="0"/>
    </xf>
    <xf borderId="0" fillId="0" fontId="4" numFmtId="164" xfId="0" applyAlignment="1" applyFont="1" applyNumberFormat="1">
      <alignment readingOrder="0"/>
    </xf>
    <xf borderId="0" fillId="3" fontId="4" numFmtId="164" xfId="0" applyAlignment="1" applyFill="1" applyFont="1" applyNumberFormat="1">
      <alignment readingOrder="0"/>
    </xf>
    <xf borderId="0" fillId="0" fontId="6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Beye School PTO SY26-27 Operating Expenses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'Simple Budget Classes Format'!$B$9</c:f>
            </c:strRef>
          </c:tx>
          <c:dPt>
            <c:idx val="0"/>
            <c:spPr>
              <a:solidFill>
                <a:srgbClr val="4285F4"/>
              </a:solidFill>
            </c:spPr>
          </c:dPt>
          <c:dPt>
            <c:idx val="1"/>
            <c:spPr>
              <a:solidFill>
                <a:srgbClr val="EA4335"/>
              </a:solidFill>
            </c:spPr>
          </c:dPt>
          <c:dPt>
            <c:idx val="2"/>
            <c:spPr>
              <a:solidFill>
                <a:srgbClr val="FBBC04"/>
              </a:solidFill>
            </c:spPr>
          </c:dPt>
          <c:dPt>
            <c:idx val="3"/>
            <c:spPr>
              <a:solidFill>
                <a:srgbClr val="34A853"/>
              </a:solidFill>
            </c:spPr>
          </c:dPt>
          <c:dPt>
            <c:idx val="4"/>
            <c:spPr>
              <a:solidFill>
                <a:srgbClr val="FF6D01"/>
              </a:solidFill>
            </c:spPr>
          </c:dPt>
          <c:dPt>
            <c:idx val="5"/>
            <c:spPr>
              <a:solidFill>
                <a:srgbClr val="46BDC6"/>
              </a:solidFill>
            </c:spPr>
          </c:dPt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1"/>
          </c:dLbls>
          <c:cat>
            <c:strRef>
              <c:f>'Simple Budget Classes Format'!$A$10:$A$15</c:f>
            </c:strRef>
          </c:cat>
          <c:val>
            <c:numRef>
              <c:f>'Simple Budget Classes Format'!$B$10:$B$15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200025</xdr:colOff>
      <xdr:row>4</xdr:row>
      <xdr:rowOff>47625</xdr:rowOff>
    </xdr:from>
    <xdr:ext cx="5715000" cy="353377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8.0"/>
  </cols>
  <sheetData>
    <row r="1">
      <c r="A1" s="1" t="s">
        <v>1</v>
      </c>
    </row>
    <row r="2">
      <c r="A2" s="2"/>
    </row>
    <row r="3">
      <c r="A3" s="3" t="s">
        <v>2</v>
      </c>
      <c r="B3" s="5" t="s">
        <v>4</v>
      </c>
    </row>
    <row r="4">
      <c r="A4" s="6" t="s">
        <v>8</v>
      </c>
      <c r="B4" s="7"/>
    </row>
    <row r="5">
      <c r="A5" s="8" t="s">
        <v>9</v>
      </c>
      <c r="B5" s="12">
        <f>'FY27 Consolidated View'!K7</f>
        <v>15850</v>
      </c>
    </row>
    <row r="6">
      <c r="A6" s="8" t="s">
        <v>19</v>
      </c>
      <c r="B6" s="12">
        <f>'FY27 Consolidated View'!K8</f>
        <v>27800</v>
      </c>
    </row>
    <row r="7">
      <c r="A7" s="8" t="s">
        <v>20</v>
      </c>
      <c r="B7" s="12">
        <f>'FY27 Consolidated View'!K9</f>
        <v>0</v>
      </c>
    </row>
    <row r="8">
      <c r="A8" s="8" t="s">
        <v>22</v>
      </c>
      <c r="B8" s="12">
        <f>'FY27 Consolidated View'!K10</f>
        <v>0</v>
      </c>
    </row>
    <row r="9">
      <c r="A9" s="8" t="s">
        <v>23</v>
      </c>
      <c r="B9" s="12">
        <f>'FY27 Consolidated View'!K11</f>
        <v>10000</v>
      </c>
    </row>
    <row r="10">
      <c r="A10" s="8" t="s">
        <v>26</v>
      </c>
      <c r="B10" s="12">
        <f>'FY27 Consolidated View'!K12</f>
        <v>1000</v>
      </c>
    </row>
    <row r="11">
      <c r="A11" s="6" t="s">
        <v>27</v>
      </c>
      <c r="B11" s="14">
        <f>'FY27 Consolidated View'!K13</f>
        <v>54650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>
      <c r="A12" s="2"/>
      <c r="B12" s="12"/>
    </row>
    <row r="13">
      <c r="A13" s="6" t="s">
        <v>30</v>
      </c>
      <c r="B13" s="12"/>
    </row>
    <row r="14">
      <c r="A14" s="8" t="s">
        <v>31</v>
      </c>
      <c r="B14" s="12">
        <f>'FY27 Consolidated View'!K16</f>
        <v>13062.5</v>
      </c>
    </row>
    <row r="15">
      <c r="A15" s="8" t="s">
        <v>32</v>
      </c>
      <c r="B15" s="12">
        <f>'FY27 Consolidated View'!K17</f>
        <v>11325</v>
      </c>
    </row>
    <row r="16">
      <c r="A16" s="8" t="s">
        <v>33</v>
      </c>
      <c r="B16" s="12">
        <f>'FY27 Consolidated View'!K18</f>
        <v>130</v>
      </c>
    </row>
    <row r="17">
      <c r="A17" s="8" t="s">
        <v>34</v>
      </c>
      <c r="B17" s="12">
        <f>'FY27 Consolidated View'!K19</f>
        <v>574</v>
      </c>
    </row>
    <row r="18">
      <c r="A18" s="8" t="s">
        <v>35</v>
      </c>
      <c r="B18" s="12">
        <f>'FY27 Consolidated View'!K20</f>
        <v>14836</v>
      </c>
    </row>
    <row r="19">
      <c r="A19" s="8" t="s">
        <v>36</v>
      </c>
      <c r="B19" s="12">
        <f>'FY27 Consolidated View'!K21</f>
        <v>2625</v>
      </c>
    </row>
    <row r="20">
      <c r="A20" s="8" t="s">
        <v>37</v>
      </c>
      <c r="B20" s="12">
        <f>'FY27 Consolidated View'!K22</f>
        <v>27</v>
      </c>
    </row>
    <row r="21">
      <c r="A21" s="8" t="s">
        <v>38</v>
      </c>
      <c r="B21" s="12">
        <f>'FY27 Consolidated View'!K23</f>
        <v>3015</v>
      </c>
    </row>
    <row r="22">
      <c r="A22" s="8" t="s">
        <v>40</v>
      </c>
      <c r="B22" s="12">
        <f>'FY27 Consolidated View'!K24</f>
        <v>14356</v>
      </c>
    </row>
    <row r="23">
      <c r="A23" s="19" t="s">
        <v>41</v>
      </c>
      <c r="B23" s="12">
        <f>'FY27 Consolidated View'!K25</f>
        <v>650</v>
      </c>
    </row>
    <row r="24">
      <c r="A24" s="6" t="s">
        <v>43</v>
      </c>
      <c r="B24" s="14">
        <f>'FY27 Consolidated View'!K26</f>
        <v>60600.5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>
      <c r="A25" s="6" t="s">
        <v>44</v>
      </c>
      <c r="B25" s="14">
        <f>'FY27 Consolidated View'!K27</f>
        <v>-5950.5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</sheetData>
  <printOptions gridLines="1"/>
  <pageMargins bottom="0.75" footer="0.0" header="0.0" left="0.25" right="0.25" top="0.75"/>
  <pageSetup fitToHeight="0" paperSize="5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63"/>
  </cols>
  <sheetData>
    <row r="1">
      <c r="A1" s="1" t="s">
        <v>39</v>
      </c>
    </row>
    <row r="2">
      <c r="A2" s="2"/>
    </row>
    <row r="3">
      <c r="A3" s="3" t="s">
        <v>2</v>
      </c>
      <c r="B3" s="18" t="s">
        <v>4</v>
      </c>
    </row>
    <row r="4">
      <c r="A4" s="20" t="s">
        <v>8</v>
      </c>
      <c r="B4" s="21"/>
    </row>
    <row r="5">
      <c r="A5" s="22" t="s">
        <v>42</v>
      </c>
      <c r="B5" s="24">
        <f>'FY27 Consolidated View'!B13+'FY27 Consolidated View'!C13</f>
        <v>13650</v>
      </c>
    </row>
    <row r="6">
      <c r="A6" s="25" t="s">
        <v>45</v>
      </c>
      <c r="B6" s="26">
        <f>'FY27 Consolidated View'!G13+'FY27 Consolidated View'!H13+'FY27 Consolidated View'!I13+'FY27 Consolidated View'!J13+'FY27 Consolidated View'!F13+'FY27 Consolidated View'!E13</f>
        <v>41000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>
      <c r="A7" s="20" t="s">
        <v>27</v>
      </c>
      <c r="B7" s="29">
        <f>SUM(B5:B6)</f>
        <v>54650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>
      <c r="A8" s="2"/>
      <c r="B8" s="24"/>
    </row>
    <row r="9">
      <c r="A9" s="20" t="s">
        <v>30</v>
      </c>
      <c r="B9" s="30"/>
    </row>
    <row r="10">
      <c r="A10" s="22" t="s">
        <v>53</v>
      </c>
      <c r="B10" s="24">
        <f>'FY27 Consolidated View'!B26</f>
        <v>3756</v>
      </c>
    </row>
    <row r="11">
      <c r="A11" s="22" t="s">
        <v>54</v>
      </c>
      <c r="B11" s="24">
        <f>'FY27 Consolidated View'!C26</f>
        <v>14147.5</v>
      </c>
    </row>
    <row r="12">
      <c r="A12" s="22" t="s">
        <v>57</v>
      </c>
      <c r="B12" s="24">
        <f>'FY27 Consolidated View'!D26</f>
        <v>10340</v>
      </c>
    </row>
    <row r="13">
      <c r="A13" s="22" t="s">
        <v>58</v>
      </c>
      <c r="B13" s="24">
        <f>'FY27 Consolidated View'!E26</f>
        <v>8500</v>
      </c>
    </row>
    <row r="14">
      <c r="A14" s="22" t="s">
        <v>61</v>
      </c>
      <c r="B14" s="24">
        <f>'FY27 Consolidated View'!F26</f>
        <v>11191</v>
      </c>
    </row>
    <row r="15">
      <c r="A15" s="25" t="s">
        <v>45</v>
      </c>
      <c r="B15" s="26">
        <f>'FY27 Consolidated View'!G26+'FY27 Consolidated View'!H26+'FY27 Consolidated View'!I26+'FY27 Consolidated View'!J26</f>
        <v>12666</v>
      </c>
    </row>
    <row r="16">
      <c r="A16" s="31" t="s">
        <v>43</v>
      </c>
      <c r="B16" s="32">
        <f>SUM(B10:B15)</f>
        <v>60600.5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>
      <c r="A17" s="20" t="s">
        <v>44</v>
      </c>
      <c r="B17" s="29">
        <f>'FY27 Consolidated View'!K27</f>
        <v>-5950.5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0"/>
  </cols>
  <sheetData>
    <row r="1">
      <c r="A1" s="1" t="s">
        <v>0</v>
      </c>
      <c r="B1" s="2"/>
      <c r="C1" s="2"/>
      <c r="D1" s="2"/>
      <c r="E1" s="2"/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>
      <c r="A5" s="3" t="s">
        <v>2</v>
      </c>
      <c r="B5" s="4" t="s">
        <v>3</v>
      </c>
      <c r="C5" s="4" t="s">
        <v>5</v>
      </c>
      <c r="D5" s="5" t="s">
        <v>6</v>
      </c>
      <c r="E5" s="4" t="s">
        <v>10</v>
      </c>
      <c r="F5" s="4" t="s">
        <v>11</v>
      </c>
      <c r="G5" s="4" t="s">
        <v>12</v>
      </c>
      <c r="H5" s="5" t="s">
        <v>13</v>
      </c>
      <c r="I5" s="5" t="s">
        <v>14</v>
      </c>
      <c r="J5" s="5" t="s">
        <v>15</v>
      </c>
      <c r="K5" s="4" t="s">
        <v>16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>
      <c r="A6" s="6" t="s">
        <v>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>
      <c r="A7" s="8" t="s">
        <v>9</v>
      </c>
      <c r="B7" s="11">
        <f>'1_General Administration'!B14</f>
        <v>9950</v>
      </c>
      <c r="C7" s="11">
        <f>'2_Programs (Educational and Enr'!B9</f>
        <v>2700</v>
      </c>
      <c r="D7" s="11">
        <f>'2b_Grant Program'!B7</f>
        <v>0</v>
      </c>
      <c r="E7" s="11">
        <f>'3_Events (Community and Cultura'!B7</f>
        <v>0</v>
      </c>
      <c r="F7" s="11">
        <f>'4_Parental Involvement'!B7</f>
        <v>0</v>
      </c>
      <c r="G7" s="11">
        <f>'5_Other Fundraising Events'!B11</f>
        <v>3200</v>
      </c>
      <c r="H7" s="11">
        <f>'5b_Bobcat Bolt'!B7</f>
        <v>0</v>
      </c>
      <c r="I7" s="11">
        <f>'5c_Fun Fair'!B7</f>
        <v>0</v>
      </c>
      <c r="J7" s="11">
        <f>'5d_Plant Sale'!B7</f>
        <v>0</v>
      </c>
      <c r="K7" s="11">
        <f t="shared" ref="K7:K13" si="1">SUM(B7:J7)</f>
        <v>15850</v>
      </c>
      <c r="L7" s="9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>
      <c r="A8" s="8" t="s">
        <v>19</v>
      </c>
      <c r="B8" s="11">
        <f>'1_General Administration'!B15</f>
        <v>0</v>
      </c>
      <c r="C8" s="11">
        <f>'2_Programs (Educational and Enr'!B10</f>
        <v>0</v>
      </c>
      <c r="D8" s="11">
        <f>'2b_Grant Program'!B8</f>
        <v>0</v>
      </c>
      <c r="E8" s="11">
        <f>'3_Events (Community and Cultura'!B13</f>
        <v>800</v>
      </c>
      <c r="F8" s="11">
        <f>'4_Parental Involvement'!B10</f>
        <v>3500</v>
      </c>
      <c r="G8" s="11">
        <f>'5_Other Fundraising Events'!B16</f>
        <v>1500</v>
      </c>
      <c r="H8" s="11">
        <f>'5b_Bobcat Bolt'!B10</f>
        <v>10000</v>
      </c>
      <c r="I8" s="11">
        <f>'5c_Fun Fair'!B10</f>
        <v>12000</v>
      </c>
      <c r="J8" s="11">
        <f>'5d_Plant Sale'!B8</f>
        <v>0</v>
      </c>
      <c r="K8" s="11">
        <f t="shared" si="1"/>
        <v>27800</v>
      </c>
      <c r="L8" s="9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>
      <c r="A9" s="8" t="s">
        <v>20</v>
      </c>
      <c r="B9" s="11">
        <f>'1_General Administration'!B16</f>
        <v>0</v>
      </c>
      <c r="C9" s="11">
        <f>'2_Programs (Educational and Enr'!B11</f>
        <v>0</v>
      </c>
      <c r="D9" s="11">
        <f>'2b_Grant Program'!B9</f>
        <v>0</v>
      </c>
      <c r="E9" s="11">
        <f>'3_Events (Community and Cultura'!B14</f>
        <v>0</v>
      </c>
      <c r="F9" s="11">
        <f>'4_Parental Involvement'!B11</f>
        <v>0</v>
      </c>
      <c r="G9" s="11">
        <f>'5_Other Fundraising Events'!B17</f>
        <v>0</v>
      </c>
      <c r="H9" s="11">
        <f>'5b_Bobcat Bolt'!B11</f>
        <v>0</v>
      </c>
      <c r="I9" s="11">
        <f>'5c_Fun Fair'!B11</f>
        <v>0</v>
      </c>
      <c r="J9" s="11">
        <f>'5d_Plant Sale'!B9</f>
        <v>0</v>
      </c>
      <c r="K9" s="11">
        <f t="shared" si="1"/>
        <v>0</v>
      </c>
      <c r="L9" s="9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>
      <c r="A10" s="8" t="s">
        <v>22</v>
      </c>
      <c r="B10" s="13">
        <f>'1_General Administration'!B17</f>
        <v>0</v>
      </c>
      <c r="C10" s="11">
        <f>'2_Programs (Educational and Enr'!B12</f>
        <v>0</v>
      </c>
      <c r="D10" s="11">
        <f>'2b_Grant Program'!B10</f>
        <v>0</v>
      </c>
      <c r="E10" s="11">
        <f>'3_Events (Community and Cultura'!B15</f>
        <v>0</v>
      </c>
      <c r="F10" s="11">
        <f>'4_Parental Involvement'!B12</f>
        <v>0</v>
      </c>
      <c r="G10" s="11">
        <f>'5_Other Fundraising Events'!B18</f>
        <v>0</v>
      </c>
      <c r="H10" s="11">
        <f>'5b_Bobcat Bolt'!B12</f>
        <v>0</v>
      </c>
      <c r="I10" s="11">
        <f>'5c_Fun Fair'!B12</f>
        <v>0</v>
      </c>
      <c r="J10" s="11">
        <f>'5d_Plant Sale'!B10</f>
        <v>0</v>
      </c>
      <c r="K10" s="11">
        <f t="shared" si="1"/>
        <v>0</v>
      </c>
      <c r="L10" s="9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>
      <c r="A11" s="8" t="s">
        <v>23</v>
      </c>
      <c r="B11" s="11">
        <f>'1_General Administration'!B18</f>
        <v>0</v>
      </c>
      <c r="C11" s="11">
        <f>'2_Programs (Educational and Enr'!B13</f>
        <v>0</v>
      </c>
      <c r="D11" s="11">
        <f>'2b_Grant Program'!B11</f>
        <v>0</v>
      </c>
      <c r="E11" s="11">
        <f>'3_Events (Community and Cultura'!B16</f>
        <v>0</v>
      </c>
      <c r="F11" s="11">
        <f>'4_Parental Involvement'!B13</f>
        <v>0</v>
      </c>
      <c r="G11" s="11">
        <f>'5_Other Fundraising Events'!B22</f>
        <v>1000</v>
      </c>
      <c r="H11" s="11">
        <f>'5b_Bobcat Bolt'!B13</f>
        <v>0</v>
      </c>
      <c r="I11" s="11">
        <f>'5c_Fun Fair'!B13</f>
        <v>0</v>
      </c>
      <c r="J11" s="11">
        <f>'5d_Plant Sale'!B13</f>
        <v>9000</v>
      </c>
      <c r="K11" s="11">
        <f t="shared" si="1"/>
        <v>10000</v>
      </c>
      <c r="L11" s="9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>
      <c r="A12" s="8" t="s">
        <v>26</v>
      </c>
      <c r="B12" s="11">
        <f>'1_General Administration'!B19</f>
        <v>1000</v>
      </c>
      <c r="C12" s="11">
        <f>'2_Programs (Educational and Enr'!B14</f>
        <v>0</v>
      </c>
      <c r="D12" s="11">
        <f>'2b_Grant Program'!B12</f>
        <v>0</v>
      </c>
      <c r="E12" s="11">
        <f>'3_Events (Community and Cultura'!B17</f>
        <v>0</v>
      </c>
      <c r="F12" s="11">
        <f>'4_Parental Involvement'!B14</f>
        <v>0</v>
      </c>
      <c r="G12" s="11">
        <f>'5_Other Fundraising Events'!B23</f>
        <v>0</v>
      </c>
      <c r="H12" s="11">
        <f>'5b_Bobcat Bolt'!B14</f>
        <v>0</v>
      </c>
      <c r="I12" s="11">
        <f>'5c_Fun Fair'!B14</f>
        <v>0</v>
      </c>
      <c r="J12" s="11">
        <f>'5d_Plant Sale'!B14</f>
        <v>0</v>
      </c>
      <c r="K12" s="11">
        <f t="shared" si="1"/>
        <v>1000</v>
      </c>
      <c r="L12" s="9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>
      <c r="A13" s="6" t="s">
        <v>27</v>
      </c>
      <c r="B13" s="23">
        <f t="shared" ref="B13:J13" si="2">SUM(B7:B12)</f>
        <v>10950</v>
      </c>
      <c r="C13" s="23">
        <f t="shared" si="2"/>
        <v>2700</v>
      </c>
      <c r="D13" s="23">
        <f t="shared" si="2"/>
        <v>0</v>
      </c>
      <c r="E13" s="23">
        <f t="shared" si="2"/>
        <v>800</v>
      </c>
      <c r="F13" s="23">
        <f t="shared" si="2"/>
        <v>3500</v>
      </c>
      <c r="G13" s="23">
        <f t="shared" si="2"/>
        <v>5700</v>
      </c>
      <c r="H13" s="23">
        <f t="shared" si="2"/>
        <v>10000</v>
      </c>
      <c r="I13" s="23">
        <f t="shared" si="2"/>
        <v>12000</v>
      </c>
      <c r="J13" s="23">
        <f t="shared" si="2"/>
        <v>9000</v>
      </c>
      <c r="K13" s="23">
        <f t="shared" si="1"/>
        <v>54650</v>
      </c>
      <c r="L13" s="9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>
      <c r="A14" s="2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>
      <c r="A15" s="6" t="s">
        <v>30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>
      <c r="A16" s="8" t="s">
        <v>31</v>
      </c>
      <c r="B16" s="11">
        <f>'1_General Administration'!B23</f>
        <v>0</v>
      </c>
      <c r="C16" s="11">
        <f>'2_Programs (Educational and Enr'!B25</f>
        <v>2722.5</v>
      </c>
      <c r="D16" s="11">
        <f>'2b_Grant Program'!B18</f>
        <v>10340</v>
      </c>
      <c r="E16" s="11">
        <f>'3_Events (Community and Cultura'!B21</f>
        <v>0</v>
      </c>
      <c r="F16" s="11">
        <f>'4_Parental Involvement'!B18</f>
        <v>0</v>
      </c>
      <c r="G16" s="11">
        <f>'5_Other Fundraising Events'!B27</f>
        <v>0</v>
      </c>
      <c r="H16" s="11">
        <f>'5b_Bobcat Bolt'!B18</f>
        <v>0</v>
      </c>
      <c r="I16" s="11">
        <f>'5c_Fun Fair'!B18</f>
        <v>0</v>
      </c>
      <c r="J16" s="11">
        <f>'5d_Plant Sale'!B18</f>
        <v>0</v>
      </c>
      <c r="K16" s="11">
        <f t="shared" ref="K16:K25" si="3">SUM(B16:J16)</f>
        <v>13062.5</v>
      </c>
      <c r="L16" s="9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>
      <c r="A17" s="8" t="s">
        <v>32</v>
      </c>
      <c r="B17" s="11">
        <f>'1_General Administration'!B26</f>
        <v>0</v>
      </c>
      <c r="C17" s="11">
        <f>'2_Programs (Educational and Enr'!B26</f>
        <v>0</v>
      </c>
      <c r="D17" s="11">
        <f>'2b_Grant Program'!B19</f>
        <v>0</v>
      </c>
      <c r="E17" s="11">
        <f>'3_Events (Community and Cultura'!B31</f>
        <v>3200</v>
      </c>
      <c r="F17" s="11">
        <f>'4_Parental Involvement'!B25</f>
        <v>6225</v>
      </c>
      <c r="G17" s="11">
        <f>'5_Other Fundraising Events'!B30</f>
        <v>600</v>
      </c>
      <c r="H17" s="11">
        <f>'5b_Bobcat Bolt'!B19</f>
        <v>0</v>
      </c>
      <c r="I17" s="11">
        <f>'5c_Fun Fair'!B21</f>
        <v>1300</v>
      </c>
      <c r="J17" s="11">
        <f>'5d_Plant Sale'!B19</f>
        <v>0</v>
      </c>
      <c r="K17" s="11">
        <f t="shared" si="3"/>
        <v>11325</v>
      </c>
      <c r="L17" s="9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>
      <c r="A18" s="8" t="s">
        <v>33</v>
      </c>
      <c r="B18" s="11">
        <f>'1_General Administration'!B32</f>
        <v>130</v>
      </c>
      <c r="C18" s="11">
        <f>'2_Programs (Educational and Enr'!B27</f>
        <v>0</v>
      </c>
      <c r="D18" s="11">
        <f>'2b_Grant Program'!B20</f>
        <v>0</v>
      </c>
      <c r="E18" s="11">
        <f>'3_Events (Community and Cultura'!B32</f>
        <v>0</v>
      </c>
      <c r="F18" s="11">
        <f>'4_Parental Involvement'!B26</f>
        <v>0</v>
      </c>
      <c r="G18" s="11">
        <f>'5_Other Fundraising Events'!B31</f>
        <v>0</v>
      </c>
      <c r="H18" s="11">
        <f>'5b_Bobcat Bolt'!B20</f>
        <v>0</v>
      </c>
      <c r="I18" s="11">
        <f>'5c_Fun Fair'!B22</f>
        <v>0</v>
      </c>
      <c r="J18" s="11">
        <f>'5d_Plant Sale'!B20</f>
        <v>0</v>
      </c>
      <c r="K18" s="11">
        <f t="shared" si="3"/>
        <v>130</v>
      </c>
      <c r="L18" s="9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>
      <c r="A19" s="8" t="s">
        <v>34</v>
      </c>
      <c r="B19" s="11">
        <f>'1_General Administration'!B33</f>
        <v>574</v>
      </c>
      <c r="C19" s="11">
        <f>'2_Programs (Educational and Enr'!B28</f>
        <v>0</v>
      </c>
      <c r="D19" s="11">
        <f>'2b_Grant Program'!B21</f>
        <v>0</v>
      </c>
      <c r="E19" s="11">
        <f>'3_Events (Community and Cultura'!B33</f>
        <v>0</v>
      </c>
      <c r="F19" s="11">
        <f>'4_Parental Involvement'!B27</f>
        <v>0</v>
      </c>
      <c r="G19" s="11">
        <f>'5_Other Fundraising Events'!B32</f>
        <v>0</v>
      </c>
      <c r="H19" s="11">
        <f>'5b_Bobcat Bolt'!B21</f>
        <v>0</v>
      </c>
      <c r="I19" s="11">
        <f>'5c_Fun Fair'!B23</f>
        <v>0</v>
      </c>
      <c r="J19" s="11">
        <f>'5d_Plant Sale'!B21</f>
        <v>0</v>
      </c>
      <c r="K19" s="11">
        <f t="shared" si="3"/>
        <v>574</v>
      </c>
      <c r="L19" s="9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>
      <c r="A20" s="8" t="s">
        <v>35</v>
      </c>
      <c r="B20" s="11">
        <f>'1_General Administration'!B34</f>
        <v>0</v>
      </c>
      <c r="C20" s="11">
        <f>'2_Programs (Educational and Enr'!B36</f>
        <v>2625</v>
      </c>
      <c r="D20" s="11">
        <f>'2b_Grant Program'!B22</f>
        <v>0</v>
      </c>
      <c r="E20" s="11">
        <f>'3_Events (Community and Cultura'!B41</f>
        <v>2850</v>
      </c>
      <c r="F20" s="11">
        <f>'4_Parental Involvement'!B33</f>
        <v>1486</v>
      </c>
      <c r="G20" s="11">
        <f>'5_Other Fundraising Events'!B35</f>
        <v>375</v>
      </c>
      <c r="H20" s="11">
        <f>'5b_Bobcat Bolt'!B24</f>
        <v>300</v>
      </c>
      <c r="I20" s="11">
        <f>'5c_Fun Fair'!B26</f>
        <v>1200</v>
      </c>
      <c r="J20" s="11">
        <f>'5d_Plant Sale'!B24</f>
        <v>6000</v>
      </c>
      <c r="K20" s="11">
        <f t="shared" si="3"/>
        <v>14836</v>
      </c>
      <c r="L20" s="9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>
      <c r="A21" s="8" t="s">
        <v>36</v>
      </c>
      <c r="B21" s="11">
        <f>'1_General Administration'!B37</f>
        <v>0</v>
      </c>
      <c r="C21" s="11">
        <f>'2_Programs (Educational and Enr'!B37</f>
        <v>0</v>
      </c>
      <c r="D21" s="11">
        <f>'2b_Grant Program'!B23</f>
        <v>0</v>
      </c>
      <c r="E21" s="11">
        <f>'3_Events (Community and Cultura'!B46</f>
        <v>450</v>
      </c>
      <c r="F21" s="11">
        <f>'4_Parental Involvement'!B34</f>
        <v>0</v>
      </c>
      <c r="G21" s="11">
        <f>'5_Other Fundraising Events'!B38</f>
        <v>675</v>
      </c>
      <c r="H21" s="11">
        <f>'5b_Bobcat Bolt'!B25</f>
        <v>0</v>
      </c>
      <c r="I21" s="11">
        <f>'5c_Fun Fair'!B29</f>
        <v>1500</v>
      </c>
      <c r="J21" s="11">
        <f>'5d_Plant Sale'!B25</f>
        <v>0</v>
      </c>
      <c r="K21" s="11">
        <f t="shared" si="3"/>
        <v>2625</v>
      </c>
      <c r="L21" s="9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>
      <c r="A22" s="8" t="s">
        <v>37</v>
      </c>
      <c r="B22" s="11">
        <f>'1_General Administration'!B40</f>
        <v>27</v>
      </c>
      <c r="C22" s="11">
        <f>'2_Programs (Educational and Enr'!B38</f>
        <v>0</v>
      </c>
      <c r="D22" s="11">
        <f>'2b_Grant Program'!B24</f>
        <v>0</v>
      </c>
      <c r="E22" s="11">
        <f>'3_Events (Community and Cultura'!B47</f>
        <v>0</v>
      </c>
      <c r="F22" s="11">
        <f>'4_Parental Involvement'!B35</f>
        <v>0</v>
      </c>
      <c r="G22" s="11">
        <f>'5_Other Fundraising Events'!B39</f>
        <v>0</v>
      </c>
      <c r="H22" s="11">
        <f>'5b_Bobcat Bolt'!B26</f>
        <v>0</v>
      </c>
      <c r="I22" s="11">
        <f>'5c_Fun Fair'!B30</f>
        <v>0</v>
      </c>
      <c r="J22" s="11">
        <f>'5d_Plant Sale'!B26</f>
        <v>0</v>
      </c>
      <c r="K22" s="11">
        <f t="shared" si="3"/>
        <v>27</v>
      </c>
      <c r="L22" s="9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>
      <c r="A23" s="8" t="s">
        <v>38</v>
      </c>
      <c r="B23" s="11">
        <f>'1_General Administration'!B45</f>
        <v>1775</v>
      </c>
      <c r="C23" s="11">
        <f>'2_Programs (Educational and Enr'!B39</f>
        <v>0</v>
      </c>
      <c r="D23" s="11">
        <f>'2b_Grant Program'!B25</f>
        <v>0</v>
      </c>
      <c r="E23" s="11">
        <f>'3_Events (Community and Cultura'!B50</f>
        <v>0</v>
      </c>
      <c r="F23" s="11">
        <f>'4_Parental Involvement'!B38</f>
        <v>780</v>
      </c>
      <c r="G23" s="11">
        <f>'5_Other Fundraising Events'!B42</f>
        <v>350</v>
      </c>
      <c r="H23" s="11">
        <f>'5b_Bobcat Bolt'!B29</f>
        <v>30</v>
      </c>
      <c r="I23" s="11">
        <f>'5c_Fun Fair'!B33</f>
        <v>50</v>
      </c>
      <c r="J23" s="11">
        <f>'5d_Plant Sale'!B29</f>
        <v>30</v>
      </c>
      <c r="K23" s="11">
        <f t="shared" si="3"/>
        <v>3015</v>
      </c>
      <c r="L23" s="9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>
      <c r="A24" s="8" t="s">
        <v>40</v>
      </c>
      <c r="B24" s="11">
        <f>'1_General Administration'!B48</f>
        <v>750</v>
      </c>
      <c r="C24" s="11">
        <f>'2_Programs (Educational and Enr'!B45</f>
        <v>8800</v>
      </c>
      <c r="D24" s="11">
        <f>'2b_Grant Program'!B26</f>
        <v>0</v>
      </c>
      <c r="E24" s="11">
        <f>'3_Events (Community and Cultura'!B54</f>
        <v>2000</v>
      </c>
      <c r="F24" s="11">
        <f>'4_Parental Involvement'!B43</f>
        <v>2550</v>
      </c>
      <c r="G24" s="11">
        <f>'5_Other Fundraising Events'!B45</f>
        <v>256</v>
      </c>
      <c r="H24" s="11">
        <f>'5b_Bobcat Bolt'!B30</f>
        <v>0</v>
      </c>
      <c r="I24" s="11">
        <f>'5c_Fun Fair'!B34</f>
        <v>0</v>
      </c>
      <c r="J24" s="11">
        <f>'5d_Plant Sale'!B30</f>
        <v>0</v>
      </c>
      <c r="K24" s="11">
        <f t="shared" si="3"/>
        <v>14356</v>
      </c>
      <c r="L24" s="9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>
      <c r="A25" s="19" t="s">
        <v>41</v>
      </c>
      <c r="B25" s="11">
        <f>'1_General Administration'!B51</f>
        <v>500</v>
      </c>
      <c r="C25" s="13">
        <v>0.0</v>
      </c>
      <c r="D25" s="13">
        <v>0.0</v>
      </c>
      <c r="E25" s="13">
        <v>0.0</v>
      </c>
      <c r="F25" s="11">
        <f>'4_Parental Involvement'!B50</f>
        <v>150</v>
      </c>
      <c r="G25" s="13">
        <v>0.0</v>
      </c>
      <c r="H25" s="13">
        <v>0.0</v>
      </c>
      <c r="I25" s="13">
        <v>0.0</v>
      </c>
      <c r="J25" s="13">
        <v>0.0</v>
      </c>
      <c r="K25" s="11">
        <f t="shared" si="3"/>
        <v>650</v>
      </c>
      <c r="L25" s="9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>
      <c r="A26" s="6" t="s">
        <v>43</v>
      </c>
      <c r="B26" s="23">
        <f t="shared" ref="B26:K26" si="4">SUM(B16:B25)</f>
        <v>3756</v>
      </c>
      <c r="C26" s="23">
        <f t="shared" si="4"/>
        <v>14147.5</v>
      </c>
      <c r="D26" s="23">
        <f t="shared" si="4"/>
        <v>10340</v>
      </c>
      <c r="E26" s="23">
        <f t="shared" si="4"/>
        <v>8500</v>
      </c>
      <c r="F26" s="23">
        <f t="shared" si="4"/>
        <v>11191</v>
      </c>
      <c r="G26" s="23">
        <f t="shared" si="4"/>
        <v>2256</v>
      </c>
      <c r="H26" s="23">
        <f t="shared" si="4"/>
        <v>330</v>
      </c>
      <c r="I26" s="23">
        <f t="shared" si="4"/>
        <v>4050</v>
      </c>
      <c r="J26" s="23">
        <f t="shared" si="4"/>
        <v>6030</v>
      </c>
      <c r="K26" s="23">
        <f t="shared" si="4"/>
        <v>60600.5</v>
      </c>
      <c r="L26" s="9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>
      <c r="A27" s="6" t="s">
        <v>44</v>
      </c>
      <c r="B27" s="23">
        <f t="shared" ref="B27:K27" si="5">B13-B26</f>
        <v>7194</v>
      </c>
      <c r="C27" s="23">
        <f t="shared" si="5"/>
        <v>-11447.5</v>
      </c>
      <c r="D27" s="23">
        <f t="shared" si="5"/>
        <v>-10340</v>
      </c>
      <c r="E27" s="23">
        <f t="shared" si="5"/>
        <v>-7700</v>
      </c>
      <c r="F27" s="23">
        <f t="shared" si="5"/>
        <v>-7691</v>
      </c>
      <c r="G27" s="23">
        <f t="shared" si="5"/>
        <v>3444</v>
      </c>
      <c r="H27" s="23">
        <f t="shared" si="5"/>
        <v>9670</v>
      </c>
      <c r="I27" s="23">
        <f t="shared" si="5"/>
        <v>7950</v>
      </c>
      <c r="J27" s="23">
        <f t="shared" si="5"/>
        <v>2970</v>
      </c>
      <c r="K27" s="23">
        <f t="shared" si="5"/>
        <v>-5950.5</v>
      </c>
      <c r="L27" s="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0"/>
  </cols>
  <sheetData>
    <row r="1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>
      <c r="A5" s="3" t="s">
        <v>2</v>
      </c>
      <c r="B5" s="5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>
      <c r="A6" s="6" t="s">
        <v>8</v>
      </c>
      <c r="B6" s="9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>
      <c r="A7" s="8" t="s">
        <v>17</v>
      </c>
      <c r="B7" s="9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>
      <c r="A8" s="10" t="s">
        <v>18</v>
      </c>
      <c r="B8" s="11">
        <f>2800*2</f>
        <v>5600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>
      <c r="A9" s="8" t="s">
        <v>21</v>
      </c>
      <c r="B9" s="13">
        <v>1100.0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>
      <c r="A10" s="8" t="s">
        <v>24</v>
      </c>
      <c r="B10" s="13">
        <v>3000.0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>
      <c r="A11" s="8" t="s">
        <v>25</v>
      </c>
      <c r="B11" s="13">
        <v>250.0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>
      <c r="A12" s="8" t="s">
        <v>28</v>
      </c>
      <c r="B12" s="13">
        <v>0.0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>
      <c r="A13" s="8" t="s">
        <v>29</v>
      </c>
      <c r="B13" s="13">
        <v>0.0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>
      <c r="A14" s="6" t="s">
        <v>9</v>
      </c>
      <c r="B14" s="16">
        <f>SUM(B8:B13)</f>
        <v>9950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>
      <c r="A15" s="6" t="s">
        <v>19</v>
      </c>
      <c r="B15" s="17">
        <v>0.0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>
      <c r="A16" s="6" t="s">
        <v>20</v>
      </c>
      <c r="B16" s="16">
        <v>0.0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>
      <c r="A17" s="6" t="s">
        <v>22</v>
      </c>
      <c r="B17" s="17">
        <v>0.0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>
      <c r="A18" s="6" t="s">
        <v>23</v>
      </c>
      <c r="B18" s="17">
        <v>0.0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>
      <c r="A19" s="6" t="s">
        <v>26</v>
      </c>
      <c r="B19" s="17">
        <v>1000.0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>
      <c r="A20" s="6" t="s">
        <v>27</v>
      </c>
      <c r="B20" s="23">
        <f>B14+B15+B16+B17+B18+B19</f>
        <v>10950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>
      <c r="A21" s="2"/>
      <c r="B21" s="9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>
      <c r="A22" s="8" t="s">
        <v>30</v>
      </c>
      <c r="B22" s="9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>
      <c r="A23" s="6" t="s">
        <v>31</v>
      </c>
      <c r="B23" s="17">
        <v>0.0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>
      <c r="A24" s="19" t="s">
        <v>46</v>
      </c>
      <c r="B24" s="1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>
      <c r="A25" s="19" t="s">
        <v>47</v>
      </c>
      <c r="B25" s="13">
        <v>0.0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>
      <c r="A26" s="6" t="s">
        <v>32</v>
      </c>
      <c r="B26" s="17">
        <v>0.0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>
      <c r="A27" s="8" t="s">
        <v>48</v>
      </c>
      <c r="B27" s="9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>
      <c r="A28" s="8" t="s">
        <v>49</v>
      </c>
      <c r="B28" s="27">
        <v>0.0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>
      <c r="A29" s="19" t="s">
        <v>50</v>
      </c>
      <c r="B29" s="28">
        <v>30.0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>
      <c r="A30" s="8" t="s">
        <v>51</v>
      </c>
      <c r="B30" s="13">
        <v>20.0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>
      <c r="A31" s="19" t="s">
        <v>52</v>
      </c>
      <c r="B31" s="13">
        <v>80.0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>
      <c r="A32" s="6" t="s">
        <v>33</v>
      </c>
      <c r="B32" s="16">
        <f>SUM(B28:B31)</f>
        <v>130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>
      <c r="A33" s="6" t="s">
        <v>34</v>
      </c>
      <c r="B33" s="17">
        <v>574.0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>
      <c r="A34" s="6" t="s">
        <v>35</v>
      </c>
      <c r="B34" s="17">
        <v>0.0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>
      <c r="A35" s="8" t="s">
        <v>55</v>
      </c>
      <c r="B35" s="9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>
      <c r="A36" s="8" t="s">
        <v>56</v>
      </c>
      <c r="B36" s="27">
        <v>0.0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>
      <c r="A37" s="6" t="s">
        <v>36</v>
      </c>
      <c r="B37" s="16">
        <f>B36</f>
        <v>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>
      <c r="A38" s="8" t="s">
        <v>59</v>
      </c>
      <c r="B38" s="9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>
      <c r="A39" s="8" t="s">
        <v>60</v>
      </c>
      <c r="B39" s="13">
        <v>27.0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>
      <c r="A40" s="6" t="s">
        <v>37</v>
      </c>
      <c r="B40" s="16">
        <f>SUM(B39)</f>
        <v>27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>
      <c r="A41" s="8" t="s">
        <v>62</v>
      </c>
      <c r="B41" s="9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>
      <c r="A42" s="19" t="s">
        <v>63</v>
      </c>
      <c r="B42" s="13">
        <v>275.0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>
      <c r="A43" s="8" t="s">
        <v>64</v>
      </c>
      <c r="B43" s="13">
        <v>300.0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>
      <c r="A44" s="19" t="s">
        <v>65</v>
      </c>
      <c r="B44" s="13">
        <v>1200.0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>
      <c r="A45" s="6" t="s">
        <v>38</v>
      </c>
      <c r="B45" s="16">
        <f>SUM(B42:B44)</f>
        <v>1775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>
      <c r="A46" s="19" t="s">
        <v>66</v>
      </c>
      <c r="B46" s="1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>
      <c r="A47" s="19" t="s">
        <v>67</v>
      </c>
      <c r="B47" s="13">
        <v>750.0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>
      <c r="A48" s="6" t="s">
        <v>40</v>
      </c>
      <c r="B48" s="17">
        <f>B47</f>
        <v>750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>
      <c r="A49" s="8" t="s">
        <v>68</v>
      </c>
      <c r="B49" s="13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>
      <c r="A50" s="19" t="s">
        <v>69</v>
      </c>
      <c r="B50" s="13">
        <v>500.0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>
      <c r="A51" s="6" t="s">
        <v>41</v>
      </c>
      <c r="B51" s="17">
        <f>B50</f>
        <v>500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>
      <c r="A52" s="6" t="s">
        <v>43</v>
      </c>
      <c r="B52" s="23">
        <f>B23+B26+B32+B33+B34+B37+B40+B45+B48+B51</f>
        <v>3756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</row>
    <row r="100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</row>
    <row r="1007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</row>
    <row r="1008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</row>
    <row r="1009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0"/>
  </cols>
  <sheetData>
    <row r="1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>
      <c r="A5" s="3" t="s">
        <v>2</v>
      </c>
      <c r="B5" s="5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>
      <c r="A6" s="6" t="s">
        <v>8</v>
      </c>
      <c r="B6" s="9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>
      <c r="A7" s="8" t="s">
        <v>17</v>
      </c>
      <c r="B7" s="17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>
      <c r="A8" s="8" t="s">
        <v>72</v>
      </c>
      <c r="B8" s="27">
        <v>2700.0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>
      <c r="A9" s="6" t="s">
        <v>9</v>
      </c>
      <c r="B9" s="17">
        <f>B8</f>
        <v>2700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>
      <c r="A10" s="6" t="s">
        <v>19</v>
      </c>
      <c r="B10" s="17">
        <v>0.0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>
      <c r="A11" s="6" t="s">
        <v>20</v>
      </c>
      <c r="B11" s="16">
        <v>0.0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>
      <c r="A12" s="6" t="s">
        <v>22</v>
      </c>
      <c r="B12" s="16">
        <v>0.0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>
      <c r="A13" s="6" t="s">
        <v>23</v>
      </c>
      <c r="B13" s="17">
        <v>0.0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>
      <c r="A14" s="6" t="s">
        <v>26</v>
      </c>
      <c r="B14" s="16">
        <v>0.0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>
      <c r="A15" s="6" t="s">
        <v>27</v>
      </c>
      <c r="B15" s="23">
        <f>B9+B10+B11+B12+B13+B14</f>
        <v>2700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>
      <c r="A16" s="2"/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>
      <c r="A17" s="8" t="s">
        <v>30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>
      <c r="A18" s="8" t="s">
        <v>73</v>
      </c>
      <c r="B18" s="9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>
      <c r="A19" s="8" t="s">
        <v>74</v>
      </c>
      <c r="B19" s="27">
        <v>0.0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>
      <c r="A20" s="19" t="s">
        <v>75</v>
      </c>
      <c r="B20" s="27">
        <v>1200.0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>
      <c r="A21" s="8" t="s">
        <v>76</v>
      </c>
      <c r="B21" s="13">
        <v>137.5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>
      <c r="A22" s="8" t="s">
        <v>78</v>
      </c>
      <c r="B22" s="13">
        <v>577.5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>
      <c r="A23" s="8" t="s">
        <v>79</v>
      </c>
      <c r="B23" s="13">
        <v>357.5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>
      <c r="A24" s="8" t="s">
        <v>80</v>
      </c>
      <c r="B24" s="13">
        <v>450.0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>
      <c r="A25" s="6" t="s">
        <v>31</v>
      </c>
      <c r="B25" s="16">
        <f>SUM(B19:B24)</f>
        <v>2722.5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>
      <c r="A26" s="6" t="s">
        <v>32</v>
      </c>
      <c r="B26" s="17">
        <v>0.0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>
      <c r="A27" s="6" t="s">
        <v>33</v>
      </c>
      <c r="B27" s="17">
        <v>0.0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>
      <c r="A28" s="6" t="s">
        <v>34</v>
      </c>
      <c r="B28" s="17">
        <v>0.0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>
      <c r="A29" s="8" t="s">
        <v>81</v>
      </c>
      <c r="B29" s="9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>
      <c r="A30" s="19" t="s">
        <v>82</v>
      </c>
      <c r="B30" s="13">
        <v>350.0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>
      <c r="A31" s="8" t="s">
        <v>83</v>
      </c>
      <c r="B31" s="13">
        <v>375.0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>
      <c r="A32" s="19" t="s">
        <v>84</v>
      </c>
      <c r="B32" s="13">
        <v>300.0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>
      <c r="A33" s="19" t="s">
        <v>85</v>
      </c>
      <c r="B33" s="13">
        <v>800.0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>
      <c r="A34" s="19" t="s">
        <v>86</v>
      </c>
      <c r="B34" s="28">
        <v>400.0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>
      <c r="A35" s="19" t="s">
        <v>87</v>
      </c>
      <c r="B35" s="28">
        <v>400.0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>
      <c r="A36" s="6" t="s">
        <v>35</v>
      </c>
      <c r="B36" s="16">
        <f>SUM(B30:B35)</f>
        <v>2625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>
      <c r="A37" s="6" t="s">
        <v>36</v>
      </c>
      <c r="B37" s="17">
        <v>0.0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>
      <c r="A38" s="6" t="s">
        <v>37</v>
      </c>
      <c r="B38" s="17">
        <v>0.0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>
      <c r="A39" s="6" t="s">
        <v>38</v>
      </c>
      <c r="B39" s="17">
        <v>0.0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>
      <c r="A40" s="8" t="s">
        <v>66</v>
      </c>
      <c r="B40" s="9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>
      <c r="A41" s="19" t="s">
        <v>88</v>
      </c>
      <c r="B41" s="13">
        <v>3150.0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>
      <c r="A42" s="19" t="s">
        <v>89</v>
      </c>
      <c r="B42" s="13">
        <v>500.0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>
      <c r="A43" s="8" t="s">
        <v>90</v>
      </c>
      <c r="B43" s="13">
        <v>3600.0</v>
      </c>
      <c r="C43" s="33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>
      <c r="A44" s="8" t="s">
        <v>91</v>
      </c>
      <c r="B44" s="13">
        <v>1550.0</v>
      </c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>
      <c r="A45" s="6" t="s">
        <v>40</v>
      </c>
      <c r="B45" s="34">
        <f>SUM(B41:B44)</f>
        <v>8800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>
      <c r="A46" s="6" t="s">
        <v>43</v>
      </c>
      <c r="B46" s="23">
        <f>B25+B26+B27+B28+B36+B37+B38+B39+B45</f>
        <v>14147.5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0"/>
  </cols>
  <sheetData>
    <row r="1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>
      <c r="A5" s="3" t="s">
        <v>2</v>
      </c>
      <c r="B5" s="5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>
      <c r="A6" s="6" t="s">
        <v>8</v>
      </c>
      <c r="B6" s="9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>
      <c r="A7" s="6" t="s">
        <v>9</v>
      </c>
      <c r="B7" s="17">
        <v>0.0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>
      <c r="A8" s="6" t="s">
        <v>19</v>
      </c>
      <c r="B8" s="17">
        <v>0.0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>
      <c r="A9" s="6" t="s">
        <v>20</v>
      </c>
      <c r="B9" s="17">
        <v>0.0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>
      <c r="A10" s="6" t="s">
        <v>22</v>
      </c>
      <c r="B10" s="17">
        <v>0.0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>
      <c r="A11" s="6" t="s">
        <v>23</v>
      </c>
      <c r="B11" s="17">
        <v>0.0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>
      <c r="A12" s="6" t="s">
        <v>26</v>
      </c>
      <c r="B12" s="17">
        <v>0.0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>
      <c r="A13" s="6" t="s">
        <v>27</v>
      </c>
      <c r="B13" s="23">
        <f>B7+B8+B9+B10+B11+B12</f>
        <v>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>
      <c r="A14" s="2"/>
      <c r="B14" s="9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>
      <c r="A15" s="8" t="s">
        <v>30</v>
      </c>
      <c r="B15" s="9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>
      <c r="A16" s="8" t="s">
        <v>73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>
      <c r="A17" s="8" t="s">
        <v>77</v>
      </c>
      <c r="B17" s="27">
        <v>10340.0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>
      <c r="A18" s="6" t="s">
        <v>31</v>
      </c>
      <c r="B18" s="16">
        <f>SUM(B17)</f>
        <v>10340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>
      <c r="A19" s="6" t="s">
        <v>32</v>
      </c>
      <c r="B19" s="17">
        <v>0.0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>
      <c r="A20" s="6" t="s">
        <v>33</v>
      </c>
      <c r="B20" s="17">
        <v>0.0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>
      <c r="A21" s="6" t="s">
        <v>34</v>
      </c>
      <c r="B21" s="16">
        <v>0.0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>
      <c r="A22" s="6" t="s">
        <v>35</v>
      </c>
      <c r="B22" s="17">
        <v>0.0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>
      <c r="A23" s="6" t="s">
        <v>36</v>
      </c>
      <c r="B23" s="17">
        <v>0.0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>
      <c r="A24" s="6" t="s">
        <v>37</v>
      </c>
      <c r="B24" s="17">
        <v>0.0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>
      <c r="A25" s="6" t="s">
        <v>38</v>
      </c>
      <c r="B25" s="17">
        <v>0.0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>
      <c r="A26" s="6" t="s">
        <v>40</v>
      </c>
      <c r="B26" s="17">
        <v>0.0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>
      <c r="A27" s="6" t="s">
        <v>43</v>
      </c>
      <c r="B27" s="23">
        <f>B18+B19+B20+B21+B22+B23+B24+B25+B26</f>
        <v>10340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0"/>
  </cols>
  <sheetData>
    <row r="1">
      <c r="A1" s="1" t="s">
        <v>92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>
      <c r="A5" s="3" t="s">
        <v>2</v>
      </c>
      <c r="B5" s="5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>
      <c r="A6" s="6" t="s">
        <v>8</v>
      </c>
      <c r="B6" s="9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>
      <c r="A7" s="6" t="s">
        <v>9</v>
      </c>
      <c r="B7" s="17">
        <v>0.0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>
      <c r="A8" s="8" t="s">
        <v>93</v>
      </c>
      <c r="B8" s="9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>
      <c r="A9" s="8" t="s">
        <v>94</v>
      </c>
      <c r="B9" s="11">
        <v>250.0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>
      <c r="A10" s="8" t="s">
        <v>95</v>
      </c>
      <c r="B10" s="13">
        <v>0.0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>
      <c r="A11" s="8" t="s">
        <v>96</v>
      </c>
      <c r="B11" s="27">
        <v>300.0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>
      <c r="A12" s="8" t="s">
        <v>97</v>
      </c>
      <c r="B12" s="13">
        <v>250.0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>
      <c r="A13" s="6" t="s">
        <v>19</v>
      </c>
      <c r="B13" s="16">
        <f>SUM(B9:B12)</f>
        <v>800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>
      <c r="A14" s="6" t="s">
        <v>20</v>
      </c>
      <c r="B14" s="16">
        <v>0.0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>
      <c r="A15" s="6" t="s">
        <v>22</v>
      </c>
      <c r="B15" s="16">
        <v>0.0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>
      <c r="A16" s="6" t="s">
        <v>23</v>
      </c>
      <c r="B16" s="17">
        <v>0.0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>
      <c r="A17" s="6" t="s">
        <v>26</v>
      </c>
      <c r="B17" s="16">
        <v>0.0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>
      <c r="A18" s="6" t="s">
        <v>27</v>
      </c>
      <c r="B18" s="23">
        <f>B7+B13+B14+B15+B16+B17</f>
        <v>800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>
      <c r="A19" s="2"/>
      <c r="B19" s="9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>
      <c r="A20" s="8" t="s">
        <v>30</v>
      </c>
      <c r="B20" s="9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>
      <c r="A21" s="6" t="s">
        <v>31</v>
      </c>
      <c r="B21" s="17">
        <v>0.0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>
      <c r="A22" s="8" t="s">
        <v>46</v>
      </c>
      <c r="B22" s="9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>
      <c r="A23" s="8" t="s">
        <v>98</v>
      </c>
      <c r="B23" s="27">
        <v>0.0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>
      <c r="A24" s="19" t="s">
        <v>99</v>
      </c>
      <c r="B24" s="28">
        <v>0.0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>
      <c r="A25" s="19" t="s">
        <v>100</v>
      </c>
      <c r="B25" s="13">
        <v>50.0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>
      <c r="A26" s="8" t="s">
        <v>101</v>
      </c>
      <c r="B26" s="28">
        <v>750.0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>
      <c r="A27" s="19" t="s">
        <v>102</v>
      </c>
      <c r="B27" s="28">
        <v>750.0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>
      <c r="A28" s="19" t="s">
        <v>103</v>
      </c>
      <c r="B28" s="28">
        <v>750.0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>
      <c r="A29" s="19" t="s">
        <v>104</v>
      </c>
      <c r="B29" s="13">
        <v>400.0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>
      <c r="A30" s="19" t="s">
        <v>105</v>
      </c>
      <c r="B30" s="27">
        <v>500.0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>
      <c r="A31" s="6" t="s">
        <v>32</v>
      </c>
      <c r="B31" s="16">
        <f>SUM(B23:B30)</f>
        <v>3200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>
      <c r="A32" s="6" t="s">
        <v>33</v>
      </c>
      <c r="B32" s="17">
        <v>0.0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>
      <c r="A33" s="6" t="s">
        <v>34</v>
      </c>
      <c r="B33" s="17">
        <v>0.0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>
      <c r="A34" s="8" t="s">
        <v>81</v>
      </c>
      <c r="B34" s="9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>
      <c r="A35" s="8" t="s">
        <v>106</v>
      </c>
      <c r="B35" s="28">
        <v>0.0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>
      <c r="A36" s="8" t="s">
        <v>107</v>
      </c>
      <c r="B36" s="13">
        <v>750.0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>
      <c r="A37" s="19" t="s">
        <v>108</v>
      </c>
      <c r="B37" s="13">
        <v>750.0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>
      <c r="A38" s="19" t="s">
        <v>109</v>
      </c>
      <c r="B38" s="13">
        <v>750.0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>
      <c r="A39" s="8" t="s">
        <v>110</v>
      </c>
      <c r="B39" s="28">
        <v>0.0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>
      <c r="A40" s="8" t="s">
        <v>111</v>
      </c>
      <c r="B40" s="13">
        <v>600.0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>
      <c r="A41" s="6" t="s">
        <v>35</v>
      </c>
      <c r="B41" s="16">
        <f>SUM(B35:B40)</f>
        <v>2850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>
      <c r="A42" s="8" t="s">
        <v>55</v>
      </c>
      <c r="B42" s="9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>
      <c r="A43" s="19" t="s">
        <v>112</v>
      </c>
      <c r="B43" s="13">
        <v>150.0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>
      <c r="A44" s="19" t="s">
        <v>113</v>
      </c>
      <c r="B44" s="13">
        <v>150.0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>
      <c r="A45" s="19" t="s">
        <v>114</v>
      </c>
      <c r="B45" s="13">
        <v>150.0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>
      <c r="A46" s="6" t="s">
        <v>36</v>
      </c>
      <c r="B46" s="16">
        <f>SUM(B43:B45)</f>
        <v>450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>
      <c r="A47" s="6" t="s">
        <v>37</v>
      </c>
      <c r="B47" s="17">
        <v>0.0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>
      <c r="A48" s="19" t="s">
        <v>62</v>
      </c>
      <c r="B48" s="1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>
      <c r="A49" s="19" t="s">
        <v>115</v>
      </c>
      <c r="B49" s="13">
        <v>0.0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>
      <c r="A50" s="6" t="s">
        <v>38</v>
      </c>
      <c r="B50" s="17">
        <f>B49</f>
        <v>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>
      <c r="A51" s="8" t="s">
        <v>66</v>
      </c>
      <c r="B51" s="9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>
      <c r="A52" s="8" t="s">
        <v>116</v>
      </c>
      <c r="B52" s="28">
        <v>1000.0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>
      <c r="A53" s="8" t="s">
        <v>117</v>
      </c>
      <c r="B53" s="28">
        <v>1000.0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>
      <c r="A54" s="6" t="s">
        <v>40</v>
      </c>
      <c r="B54" s="16">
        <f>SUM(B52:B53)</f>
        <v>2000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>
      <c r="A55" s="6" t="s">
        <v>43</v>
      </c>
      <c r="B55" s="23">
        <f>B21+B31+B32+B33+B41+B46+B47+B50+B54</f>
        <v>8500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</row>
    <row r="100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</row>
    <row r="1007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</row>
    <row r="1008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</row>
    <row r="1009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</row>
    <row r="1010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</row>
    <row r="101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</row>
    <row r="101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0"/>
  </cols>
  <sheetData>
    <row r="1">
      <c r="A1" s="1" t="s">
        <v>118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>
      <c r="A5" s="3" t="s">
        <v>2</v>
      </c>
      <c r="B5" s="5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>
      <c r="A6" s="6" t="s">
        <v>8</v>
      </c>
      <c r="B6" s="9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>
      <c r="A7" s="6" t="s">
        <v>9</v>
      </c>
      <c r="B7" s="17">
        <v>0.0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>
      <c r="A8" s="19" t="s">
        <v>93</v>
      </c>
      <c r="B8" s="17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>
      <c r="A9" s="19" t="s">
        <v>119</v>
      </c>
      <c r="B9" s="13">
        <v>3500.0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>
      <c r="A10" s="6" t="s">
        <v>19</v>
      </c>
      <c r="B10" s="17">
        <f>B9</f>
        <v>3500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>
      <c r="A11" s="6" t="s">
        <v>20</v>
      </c>
      <c r="B11" s="16">
        <v>0.0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>
      <c r="A12" s="6" t="s">
        <v>22</v>
      </c>
      <c r="B12" s="16">
        <v>0.0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>
      <c r="A13" s="6" t="s">
        <v>23</v>
      </c>
      <c r="B13" s="17">
        <v>0.0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>
      <c r="A14" s="6" t="s">
        <v>26</v>
      </c>
      <c r="B14" s="16">
        <v>0.0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>
      <c r="A15" s="6" t="s">
        <v>27</v>
      </c>
      <c r="B15" s="23">
        <f>B7+B10+B11+B12+B13+B14</f>
        <v>3500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>
      <c r="A16" s="2"/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>
      <c r="A17" s="8" t="s">
        <v>30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>
      <c r="A18" s="6" t="s">
        <v>31</v>
      </c>
      <c r="B18" s="17">
        <v>0.0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>
      <c r="A19" s="8" t="s">
        <v>46</v>
      </c>
      <c r="B19" s="9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>
      <c r="A20" s="19" t="s">
        <v>120</v>
      </c>
      <c r="B20" s="27">
        <v>60.0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>
      <c r="A21" s="8" t="s">
        <v>121</v>
      </c>
      <c r="B21" s="13">
        <v>900.0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>
      <c r="A22" s="19" t="s">
        <v>122</v>
      </c>
      <c r="B22" s="13">
        <v>1000.0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>
      <c r="A23" s="8" t="s">
        <v>123</v>
      </c>
      <c r="B23" s="28">
        <v>2000.0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>
      <c r="A24" s="8" t="s">
        <v>124</v>
      </c>
      <c r="B24" s="28">
        <v>2325.0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>
      <c r="A25" s="6" t="s">
        <v>32</v>
      </c>
      <c r="B25" s="16">
        <f>SUM(B21:B24)</f>
        <v>6225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>
      <c r="A26" s="6" t="s">
        <v>33</v>
      </c>
      <c r="B26" s="17">
        <v>0.0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>
      <c r="A27" s="6" t="s">
        <v>34</v>
      </c>
      <c r="B27" s="17">
        <v>0.0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>
      <c r="A28" s="8" t="s">
        <v>81</v>
      </c>
      <c r="B28" s="9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>
      <c r="A29" s="8" t="s">
        <v>125</v>
      </c>
      <c r="B29" s="28">
        <v>286.0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>
      <c r="A30" s="8" t="s">
        <v>126</v>
      </c>
      <c r="B30" s="13">
        <v>300.0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>
      <c r="A31" s="19" t="s">
        <v>127</v>
      </c>
      <c r="B31" s="13">
        <f>80*5</f>
        <v>400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>
      <c r="A32" s="8" t="s">
        <v>124</v>
      </c>
      <c r="B32" s="13">
        <v>500.0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>
      <c r="A33" s="6" t="s">
        <v>35</v>
      </c>
      <c r="B33" s="16">
        <f>SUM(B29:B32)</f>
        <v>1486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>
      <c r="A34" s="6" t="s">
        <v>36</v>
      </c>
      <c r="B34" s="17">
        <v>0.0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>
      <c r="A35" s="6" t="s">
        <v>37</v>
      </c>
      <c r="B35" s="17">
        <v>0.0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>
      <c r="A36" s="8" t="s">
        <v>62</v>
      </c>
      <c r="B36" s="9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>
      <c r="A37" s="19" t="s">
        <v>128</v>
      </c>
      <c r="B37" s="28">
        <v>780.0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>
      <c r="A38" s="6" t="s">
        <v>38</v>
      </c>
      <c r="B38" s="16">
        <f>B37</f>
        <v>780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>
      <c r="A39" s="8" t="s">
        <v>66</v>
      </c>
      <c r="B39" s="9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>
      <c r="A40" s="19" t="s">
        <v>129</v>
      </c>
      <c r="B40" s="13">
        <v>1300.0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>
      <c r="A41" s="19" t="s">
        <v>130</v>
      </c>
      <c r="B41" s="28">
        <v>500.0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>
      <c r="A42" s="8" t="s">
        <v>131</v>
      </c>
      <c r="B42" s="28">
        <v>750.0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>
      <c r="A43" s="6" t="s">
        <v>40</v>
      </c>
      <c r="B43" s="16">
        <f>SUM(B40:B42)</f>
        <v>2550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>
      <c r="A44" s="8" t="s">
        <v>68</v>
      </c>
      <c r="B44" s="1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>
      <c r="A45" s="19" t="s">
        <v>132</v>
      </c>
      <c r="B45" s="13">
        <v>0.0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>
      <c r="A46" s="8" t="s">
        <v>133</v>
      </c>
      <c r="B46" s="13">
        <v>0.0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>
      <c r="A47" s="8" t="s">
        <v>134</v>
      </c>
      <c r="B47" s="17">
        <v>0.0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>
      <c r="A48" s="8" t="s">
        <v>135</v>
      </c>
      <c r="B48" s="13">
        <v>0.0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>
      <c r="A49" s="8" t="s">
        <v>136</v>
      </c>
      <c r="B49" s="13">
        <v>150.0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>
      <c r="A50" s="6" t="s">
        <v>41</v>
      </c>
      <c r="B50" s="16">
        <f>SUM(B45:B49)</f>
        <v>150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>
      <c r="A51" s="6" t="s">
        <v>43</v>
      </c>
      <c r="B51" s="23">
        <f>B18+B25+B26+B27+B33+B34+B35+B38+B43+B50</f>
        <v>11191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</row>
    <row r="1004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</row>
    <row r="100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</row>
    <row r="1006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</row>
    <row r="1007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</row>
    <row r="1008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0"/>
  </cols>
  <sheetData>
    <row r="1">
      <c r="A1" s="1" t="s">
        <v>137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>
      <c r="A5" s="3" t="s">
        <v>2</v>
      </c>
      <c r="B5" s="5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>
      <c r="A6" s="6" t="s">
        <v>8</v>
      </c>
      <c r="B6" s="9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>
      <c r="A7" s="8" t="s">
        <v>17</v>
      </c>
      <c r="B7" s="9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>
      <c r="A8" s="8" t="s">
        <v>138</v>
      </c>
      <c r="B8" s="28">
        <v>2000.0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>
      <c r="A9" s="8" t="s">
        <v>140</v>
      </c>
      <c r="B9" s="13">
        <v>1200.0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>
      <c r="A10" s="8" t="s">
        <v>141</v>
      </c>
      <c r="B10" s="13">
        <v>0.0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>
      <c r="A11" s="6" t="s">
        <v>9</v>
      </c>
      <c r="B11" s="16">
        <f>SUM(B8:B10)</f>
        <v>3200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>
      <c r="A12" s="8" t="s">
        <v>93</v>
      </c>
      <c r="B12" s="9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>
      <c r="A13" s="8" t="s">
        <v>142</v>
      </c>
      <c r="B13" s="27">
        <v>0.0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>
      <c r="A14" s="8" t="s">
        <v>144</v>
      </c>
      <c r="B14" s="13">
        <v>1500.0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>
      <c r="A15" s="8" t="s">
        <v>145</v>
      </c>
      <c r="B15" s="27">
        <v>0.0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>
      <c r="A16" s="6" t="s">
        <v>19</v>
      </c>
      <c r="B16" s="16">
        <f>SUM(B13:B15)</f>
        <v>1500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>
      <c r="A17" s="6" t="s">
        <v>20</v>
      </c>
      <c r="B17" s="17">
        <v>0.0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>
      <c r="A18" s="6" t="s">
        <v>22</v>
      </c>
      <c r="B18" s="17">
        <v>0.0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>
      <c r="A19" s="8" t="s">
        <v>146</v>
      </c>
      <c r="B19" s="9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>
      <c r="A20" s="8" t="s">
        <v>147</v>
      </c>
      <c r="B20" s="28">
        <v>1000.0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>
      <c r="A21" s="8" t="s">
        <v>148</v>
      </c>
      <c r="B21" s="13">
        <v>0.0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>
      <c r="A22" s="6" t="s">
        <v>23</v>
      </c>
      <c r="B22" s="16">
        <f>SUM(B20:B21)</f>
        <v>1000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>
      <c r="A23" s="6" t="s">
        <v>26</v>
      </c>
      <c r="B23" s="17">
        <v>0.0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>
      <c r="A24" s="6" t="s">
        <v>27</v>
      </c>
      <c r="B24" s="23">
        <f>B11+B16+B17+B18+B22+B23</f>
        <v>5700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>
      <c r="A25" s="2"/>
      <c r="B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>
      <c r="A26" s="8" t="s">
        <v>30</v>
      </c>
      <c r="B26" s="9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>
      <c r="A27" s="6" t="s">
        <v>31</v>
      </c>
      <c r="B27" s="17">
        <v>0.0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>
      <c r="A28" s="8" t="s">
        <v>46</v>
      </c>
      <c r="B28" s="9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>
      <c r="A29" s="8" t="s">
        <v>149</v>
      </c>
      <c r="B29" s="13">
        <v>600.0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>
      <c r="A30" s="6" t="s">
        <v>32</v>
      </c>
      <c r="B30" s="16">
        <f>SUM(B29)</f>
        <v>600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>
      <c r="A31" s="6" t="s">
        <v>33</v>
      </c>
      <c r="B31" s="17">
        <v>0.0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>
      <c r="A32" s="6" t="s">
        <v>34</v>
      </c>
      <c r="B32" s="17">
        <v>0.0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>
      <c r="A33" s="8" t="s">
        <v>81</v>
      </c>
      <c r="B33" s="9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>
      <c r="A34" s="8" t="s">
        <v>151</v>
      </c>
      <c r="B34" s="13">
        <v>375.0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>
      <c r="A35" s="6" t="s">
        <v>35</v>
      </c>
      <c r="B35" s="16">
        <f>SUM(B34)</f>
        <v>375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>
      <c r="A36" s="8" t="s">
        <v>55</v>
      </c>
      <c r="B36" s="9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>
      <c r="A37" s="8" t="s">
        <v>153</v>
      </c>
      <c r="B37" s="13">
        <v>675.0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>
      <c r="A38" s="6" t="s">
        <v>36</v>
      </c>
      <c r="B38" s="16">
        <f>SUM(B37)</f>
        <v>675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>
      <c r="A39" s="6" t="s">
        <v>37</v>
      </c>
      <c r="B39" s="17">
        <v>0.0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>
      <c r="A40" s="8" t="s">
        <v>62</v>
      </c>
      <c r="B40" s="9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>
      <c r="A41" s="8" t="s">
        <v>154</v>
      </c>
      <c r="B41" s="28">
        <v>350.0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>
      <c r="A42" s="6" t="s">
        <v>38</v>
      </c>
      <c r="B42" s="16">
        <f>SUM(B41)</f>
        <v>350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>
      <c r="A43" s="19" t="s">
        <v>155</v>
      </c>
      <c r="B43" s="1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>
      <c r="A44" s="19" t="s">
        <v>156</v>
      </c>
      <c r="B44" s="28">
        <v>256.0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>
      <c r="A45" s="6" t="s">
        <v>40</v>
      </c>
      <c r="B45" s="17">
        <f>B44</f>
        <v>256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>
      <c r="A46" s="6" t="s">
        <v>43</v>
      </c>
      <c r="B46" s="23">
        <f>B27+B30+B31+B32+B35+B38+B39+B42+B45</f>
        <v>2256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</row>
    <row r="100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</row>
    <row r="100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</row>
    <row r="1003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0"/>
  </cols>
  <sheetData>
    <row r="1">
      <c r="A1" s="1" t="s">
        <v>139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>
      <c r="A5" s="3" t="s">
        <v>2</v>
      </c>
      <c r="B5" s="5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>
      <c r="A6" s="6" t="s">
        <v>8</v>
      </c>
      <c r="B6" s="9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>
      <c r="A7" s="6" t="s">
        <v>9</v>
      </c>
      <c r="B7" s="17">
        <v>0.0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>
      <c r="A8" s="8" t="s">
        <v>93</v>
      </c>
      <c r="B8" s="9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>
      <c r="A9" s="8" t="s">
        <v>143</v>
      </c>
      <c r="B9" s="13">
        <v>10000.0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>
      <c r="A10" s="6" t="s">
        <v>19</v>
      </c>
      <c r="B10" s="17">
        <f>SUM(B9)</f>
        <v>10000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>
      <c r="A11" s="6" t="s">
        <v>20</v>
      </c>
      <c r="B11" s="17">
        <v>0.0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>
      <c r="A12" s="6" t="s">
        <v>22</v>
      </c>
      <c r="B12" s="17">
        <v>0.0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>
      <c r="A13" s="6" t="s">
        <v>23</v>
      </c>
      <c r="B13" s="17">
        <v>0.0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>
      <c r="A14" s="6" t="s">
        <v>26</v>
      </c>
      <c r="B14" s="17">
        <v>0.0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>
      <c r="A15" s="6" t="s">
        <v>27</v>
      </c>
      <c r="B15" s="23">
        <f>B7+B10+B11+B12+B13+B14</f>
        <v>10000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>
      <c r="A16" s="2"/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>
      <c r="A17" s="8" t="s">
        <v>30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>
      <c r="A18" s="6" t="s">
        <v>31</v>
      </c>
      <c r="B18" s="17">
        <v>0.0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>
      <c r="A19" s="6" t="s">
        <v>32</v>
      </c>
      <c r="B19" s="17">
        <v>0.0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>
      <c r="A20" s="6" t="s">
        <v>33</v>
      </c>
      <c r="B20" s="17">
        <v>0.0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>
      <c r="A21" s="6" t="s">
        <v>34</v>
      </c>
      <c r="B21" s="16">
        <v>0.0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>
      <c r="A22" s="8" t="s">
        <v>81</v>
      </c>
      <c r="B22" s="9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>
      <c r="A23" s="8" t="s">
        <v>150</v>
      </c>
      <c r="B23" s="28">
        <v>300.0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>
      <c r="A24" s="6" t="s">
        <v>35</v>
      </c>
      <c r="B24" s="16">
        <f>SUM(B23)</f>
        <v>300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>
      <c r="A25" s="6" t="s">
        <v>36</v>
      </c>
      <c r="B25" s="17">
        <v>0.0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>
      <c r="A26" s="6" t="s">
        <v>37</v>
      </c>
      <c r="B26" s="17">
        <v>0.0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>
      <c r="A27" s="8" t="s">
        <v>62</v>
      </c>
      <c r="B27" s="9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>
      <c r="A28" s="8" t="s">
        <v>152</v>
      </c>
      <c r="B28" s="13">
        <v>30.0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>
      <c r="A29" s="6" t="s">
        <v>38</v>
      </c>
      <c r="B29" s="16">
        <f>SUM(B28)</f>
        <v>30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>
      <c r="A30" s="6" t="s">
        <v>40</v>
      </c>
      <c r="B30" s="17">
        <v>0.0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>
      <c r="A31" s="6" t="s">
        <v>43</v>
      </c>
      <c r="B31" s="23">
        <f>B18+B19+B20+B21+B24+B25+B26+B29+B30</f>
        <v>330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0"/>
  </cols>
  <sheetData>
    <row r="1">
      <c r="A1" s="1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>
      <c r="A5" s="3" t="s">
        <v>2</v>
      </c>
      <c r="B5" s="5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>
      <c r="A6" s="6" t="s">
        <v>8</v>
      </c>
      <c r="B6" s="9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>
      <c r="A7" s="6" t="s">
        <v>9</v>
      </c>
      <c r="B7" s="17">
        <v>0.0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>
      <c r="A8" s="8" t="s">
        <v>93</v>
      </c>
      <c r="B8" s="9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>
      <c r="A9" s="8" t="s">
        <v>158</v>
      </c>
      <c r="B9" s="13">
        <v>12000.0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>
      <c r="A10" s="6" t="s">
        <v>19</v>
      </c>
      <c r="B10" s="16">
        <f>SUM(B9)</f>
        <v>12000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>
      <c r="A11" s="6" t="s">
        <v>20</v>
      </c>
      <c r="B11" s="16">
        <v>0.0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>
      <c r="A12" s="6" t="s">
        <v>22</v>
      </c>
      <c r="B12" s="16">
        <v>0.0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>
      <c r="A13" s="6" t="s">
        <v>23</v>
      </c>
      <c r="B13" s="17">
        <v>0.0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>
      <c r="A14" s="6" t="s">
        <v>26</v>
      </c>
      <c r="B14" s="16">
        <v>0.0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>
      <c r="A15" s="6" t="s">
        <v>27</v>
      </c>
      <c r="B15" s="23">
        <f>B7+B10+B11+B12+B13+B14</f>
        <v>12000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>
      <c r="A16" s="2"/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>
      <c r="A17" s="8" t="s">
        <v>30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>
      <c r="A18" s="6" t="s">
        <v>31</v>
      </c>
      <c r="B18" s="17">
        <v>0.0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>
      <c r="A19" s="8" t="s">
        <v>46</v>
      </c>
      <c r="B19" s="9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>
      <c r="A20" s="8" t="s">
        <v>159</v>
      </c>
      <c r="B20" s="13">
        <v>1300.0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>
      <c r="A21" s="6" t="s">
        <v>32</v>
      </c>
      <c r="B21" s="16">
        <f>SUM(B20)</f>
        <v>1300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>
      <c r="A22" s="6" t="s">
        <v>33</v>
      </c>
      <c r="B22" s="17">
        <v>0.0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>
      <c r="A23" s="6" t="s">
        <v>34</v>
      </c>
      <c r="B23" s="16">
        <v>0.0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>
      <c r="A24" s="8" t="s">
        <v>81</v>
      </c>
      <c r="B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>
      <c r="A25" s="8" t="s">
        <v>160</v>
      </c>
      <c r="B25" s="13">
        <v>1200.0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>
      <c r="A26" s="6" t="s">
        <v>35</v>
      </c>
      <c r="B26" s="16">
        <f>SUM(B25)</f>
        <v>1200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>
      <c r="A27" s="8" t="s">
        <v>55</v>
      </c>
      <c r="B27" s="9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>
      <c r="A28" s="8" t="s">
        <v>161</v>
      </c>
      <c r="B28" s="13">
        <v>1500.0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>
      <c r="A29" s="6" t="s">
        <v>36</v>
      </c>
      <c r="B29" s="16">
        <f>SUM(B28)</f>
        <v>1500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>
      <c r="A30" s="6" t="s">
        <v>37</v>
      </c>
      <c r="B30" s="17">
        <v>0.0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>
      <c r="A31" s="8" t="s">
        <v>62</v>
      </c>
      <c r="B31" s="9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>
      <c r="A32" s="8" t="s">
        <v>162</v>
      </c>
      <c r="B32" s="13">
        <v>50.0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>
      <c r="A33" s="6" t="s">
        <v>38</v>
      </c>
      <c r="B33" s="16">
        <f>SUM(B32)</f>
        <v>50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>
      <c r="A34" s="6" t="s">
        <v>40</v>
      </c>
      <c r="B34" s="17">
        <v>0.0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>
      <c r="A35" s="6" t="s">
        <v>43</v>
      </c>
      <c r="B35" s="23">
        <f>B18+B21+B22+B23+B26+B29+B30+B33+B34</f>
        <v>4050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0"/>
  </cols>
  <sheetData>
    <row r="1">
      <c r="A1" s="1" t="s">
        <v>163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>
      <c r="A5" s="3" t="s">
        <v>2</v>
      </c>
      <c r="B5" s="5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>
      <c r="A6" s="6" t="s">
        <v>8</v>
      </c>
      <c r="B6" s="9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>
      <c r="A7" s="6" t="s">
        <v>9</v>
      </c>
      <c r="B7" s="17">
        <v>0.0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>
      <c r="A8" s="6" t="s">
        <v>19</v>
      </c>
      <c r="B8" s="17">
        <v>0.0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>
      <c r="A9" s="6" t="s">
        <v>20</v>
      </c>
      <c r="B9" s="16">
        <v>0.0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>
      <c r="A10" s="6" t="s">
        <v>22</v>
      </c>
      <c r="B10" s="16">
        <v>0.0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>
      <c r="A11" s="8" t="s">
        <v>146</v>
      </c>
      <c r="B11" s="9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>
      <c r="A12" s="8" t="s">
        <v>164</v>
      </c>
      <c r="B12" s="13">
        <v>9000.0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>
      <c r="A13" s="6" t="s">
        <v>23</v>
      </c>
      <c r="B13" s="16">
        <f>SUM(B12)</f>
        <v>9000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>
      <c r="A14" s="6" t="s">
        <v>26</v>
      </c>
      <c r="B14" s="17">
        <v>0.0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>
      <c r="A15" s="6" t="s">
        <v>27</v>
      </c>
      <c r="B15" s="23">
        <f>B7+B8+B9+B10+B13+B14</f>
        <v>9000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>
      <c r="A16" s="2"/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>
      <c r="A17" s="8" t="s">
        <v>30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>
      <c r="A18" s="6" t="s">
        <v>31</v>
      </c>
      <c r="B18" s="17">
        <v>0.0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>
      <c r="A19" s="6" t="s">
        <v>32</v>
      </c>
      <c r="B19" s="17">
        <v>0.0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>
      <c r="A20" s="6" t="s">
        <v>33</v>
      </c>
      <c r="B20" s="17">
        <v>0.0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>
      <c r="A21" s="6" t="s">
        <v>34</v>
      </c>
      <c r="B21" s="16">
        <v>0.0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>
      <c r="A22" s="8" t="s">
        <v>81</v>
      </c>
      <c r="B22" s="9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>
      <c r="A23" s="8" t="s">
        <v>165</v>
      </c>
      <c r="B23" s="13">
        <v>6000.0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>
      <c r="A24" s="6" t="s">
        <v>35</v>
      </c>
      <c r="B24" s="16">
        <f>SUM(B23)</f>
        <v>6000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>
      <c r="A25" s="6" t="s">
        <v>36</v>
      </c>
      <c r="B25" s="17">
        <v>0.0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>
      <c r="A26" s="6" t="s">
        <v>37</v>
      </c>
      <c r="B26" s="17">
        <v>0.0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>
      <c r="A27" s="8" t="s">
        <v>62</v>
      </c>
      <c r="B27" s="9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>
      <c r="A28" s="8" t="s">
        <v>166</v>
      </c>
      <c r="B28" s="13">
        <v>30.0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>
      <c r="A29" s="6" t="s">
        <v>38</v>
      </c>
      <c r="B29" s="16">
        <f>SUM(B28)</f>
        <v>30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>
      <c r="A30" s="6" t="s">
        <v>40</v>
      </c>
      <c r="B30" s="17">
        <v>0.0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>
      <c r="A31" s="6" t="s">
        <v>43</v>
      </c>
      <c r="B31" s="23">
        <f>B18+B19+B20+B21+B24+B25+B26+B29+B30</f>
        <v>6030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38"/>
  </cols>
  <sheetData>
    <row r="1">
      <c r="A1" s="35" t="s">
        <v>167</v>
      </c>
    </row>
    <row r="2">
      <c r="A2" s="36"/>
      <c r="B2" s="36"/>
    </row>
    <row r="3">
      <c r="A3" s="37" t="s">
        <v>168</v>
      </c>
      <c r="B3" s="37" t="s">
        <v>169</v>
      </c>
    </row>
    <row r="4">
      <c r="A4" s="38" t="s">
        <v>170</v>
      </c>
      <c r="B4" s="39">
        <v>10000.0</v>
      </c>
    </row>
    <row r="5">
      <c r="A5" s="38" t="s">
        <v>171</v>
      </c>
      <c r="B5" s="39">
        <f>1302+1058</f>
        <v>2360</v>
      </c>
    </row>
    <row r="6">
      <c r="A6" s="38" t="s">
        <v>172</v>
      </c>
      <c r="B6" s="39">
        <v>1200.0</v>
      </c>
    </row>
    <row r="7">
      <c r="A7" s="38" t="s">
        <v>173</v>
      </c>
      <c r="B7" s="39">
        <v>1095.0</v>
      </c>
    </row>
    <row r="8">
      <c r="A8" s="38" t="s">
        <v>174</v>
      </c>
      <c r="B8" s="40">
        <f>900</f>
        <v>900</v>
      </c>
    </row>
    <row r="9">
      <c r="A9" s="38" t="s">
        <v>175</v>
      </c>
      <c r="B9" s="40">
        <v>645.0</v>
      </c>
    </row>
    <row r="10">
      <c r="A10" s="38" t="s">
        <v>176</v>
      </c>
      <c r="B10" s="39">
        <v>300.0</v>
      </c>
    </row>
    <row r="11">
      <c r="A11" s="35" t="s">
        <v>16</v>
      </c>
      <c r="B11" s="41">
        <f>SUM(B4:B10)</f>
        <v>16500</v>
      </c>
    </row>
  </sheetData>
  <drawing r:id="rId1"/>
</worksheet>
</file>